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625"/>
  <workbookPr filterPrivacy="1"/>
  <bookViews>
    <workbookView xWindow="0" yWindow="0" windowWidth="22260" windowHeight="12648" activeTab="4"/>
  </bookViews>
  <sheets>
    <sheet name="прил 1" sheetId="2" r:id="rId1"/>
    <sheet name="прил 2" sheetId="1" r:id="rId2"/>
    <sheet name="прил 3" sheetId="3" r:id="rId3"/>
    <sheet name="прил 4" sheetId="4" r:id="rId4"/>
    <sheet name="прил 5" sheetId="5" r:id="rId5"/>
    <sheet name="ТУ" sheetId="6" r:id="rId6"/>
    <sheet name="Проверка ТУ" sheetId="7" r:id="rId7"/>
  </sheets>
  <definedNames>
    <definedName name="_xlnm.Print_Area" localSheetId="6">'Проверка ТУ'!$A$1:$U$26</definedName>
    <definedName name="_xlnm.Print_Area" localSheetId="5">ТУ!$A$1:$V$26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3" l="1"/>
  <c r="D22" i="3"/>
  <c r="E22" i="3"/>
  <c r="D31" i="3"/>
  <c r="E31" i="3"/>
  <c r="C31" i="3"/>
  <c r="C17" i="3" s="1"/>
  <c r="E10" i="6"/>
  <c r="D14" i="7"/>
  <c r="F16" i="7"/>
  <c r="E16" i="7" s="1"/>
  <c r="D16" i="7" s="1"/>
  <c r="F14" i="7"/>
  <c r="E14" i="7"/>
  <c r="F13" i="7"/>
  <c r="E13" i="7" s="1"/>
  <c r="D13" i="7" s="1"/>
  <c r="F12" i="7"/>
  <c r="E12" i="7"/>
  <c r="D12" i="7" s="1"/>
  <c r="F11" i="7"/>
  <c r="E11" i="7" s="1"/>
  <c r="D11" i="7" s="1"/>
  <c r="F10" i="7"/>
  <c r="E10" i="7"/>
  <c r="D10" i="7" s="1"/>
  <c r="F11" i="6"/>
  <c r="E11" i="6" s="1"/>
  <c r="F12" i="6"/>
  <c r="E12" i="6" s="1"/>
  <c r="F13" i="6"/>
  <c r="E13" i="6" s="1"/>
  <c r="D13" i="6" s="1"/>
  <c r="F14" i="6"/>
  <c r="E14" i="6" s="1"/>
  <c r="F16" i="6"/>
  <c r="E16" i="6" s="1"/>
  <c r="F10" i="6"/>
  <c r="D10" i="6" s="1"/>
  <c r="C22" i="4"/>
  <c r="F28" i="1"/>
  <c r="F27" i="1"/>
  <c r="C27" i="1" s="1"/>
  <c r="C28" i="1"/>
  <c r="G16" i="6"/>
  <c r="G11" i="6"/>
  <c r="G12" i="6"/>
  <c r="G13" i="6"/>
  <c r="G14" i="6"/>
  <c r="G10" i="6"/>
  <c r="C14" i="7"/>
  <c r="T11" i="7"/>
  <c r="T12" i="7" s="1"/>
  <c r="K11" i="7"/>
  <c r="C14" i="6"/>
  <c r="U12" i="6"/>
  <c r="N12" i="6"/>
  <c r="L12" i="6"/>
  <c r="U11" i="6"/>
  <c r="U13" i="6" s="1"/>
  <c r="L11" i="6"/>
  <c r="C21" i="1"/>
  <c r="C25" i="1"/>
  <c r="C24" i="1"/>
  <c r="C22" i="1"/>
  <c r="E17" i="3" l="1"/>
  <c r="D17" i="3"/>
  <c r="D12" i="6"/>
  <c r="D14" i="6"/>
  <c r="D16" i="6"/>
  <c r="E17" i="6"/>
  <c r="D11" i="6"/>
  <c r="D17" i="7"/>
  <c r="C20" i="4"/>
  <c r="M11" i="7"/>
  <c r="N11" i="6"/>
  <c r="Q12" i="6"/>
  <c r="R12" i="6" s="1"/>
  <c r="S12" i="6" s="1"/>
  <c r="T12" i="6" s="1"/>
  <c r="V12" i="6" s="1"/>
  <c r="C19" i="1"/>
  <c r="C18" i="1"/>
  <c r="D17" i="6" l="1"/>
  <c r="P11" i="7"/>
  <c r="Q11" i="7" s="1"/>
  <c r="R11" i="7" s="1"/>
  <c r="S11" i="7" s="1"/>
  <c r="U11" i="7" s="1"/>
  <c r="U12" i="7" s="1"/>
  <c r="C10" i="7" s="1"/>
  <c r="Q11" i="6"/>
  <c r="R11" i="6" s="1"/>
  <c r="S11" i="6" s="1"/>
  <c r="T11" i="6" s="1"/>
  <c r="V11" i="6" s="1"/>
  <c r="V13" i="6" s="1"/>
  <c r="C10" i="6" s="1"/>
  <c r="C13" i="7" l="1"/>
  <c r="C11" i="7"/>
  <c r="C15" i="7" s="1"/>
  <c r="C12" i="7"/>
  <c r="C13" i="6"/>
  <c r="C11" i="6"/>
  <c r="C15" i="6" s="1"/>
  <c r="C12" i="6"/>
  <c r="C16" i="7" l="1"/>
  <c r="C17" i="7" s="1"/>
  <c r="C16" i="6"/>
  <c r="C17" i="6" s="1"/>
  <c r="C18" i="7" l="1"/>
  <c r="C19" i="7" s="1"/>
  <c r="C18" i="6"/>
  <c r="C19" i="6" s="1"/>
</calcChain>
</file>

<file path=xl/sharedStrings.xml><?xml version="1.0" encoding="utf-8"?>
<sst xmlns="http://schemas.openxmlformats.org/spreadsheetml/2006/main" count="449" uniqueCount="189">
  <si>
    <t>Приложение N 2</t>
  </si>
  <si>
    <t>к Методическим указаниям</t>
  </si>
  <si>
    <t>по определению размера платы</t>
  </si>
  <si>
    <t>за технологическое присоединение</t>
  </si>
  <si>
    <t>к электрическим сетям</t>
  </si>
  <si>
    <t>Расходы</t>
  </si>
  <si>
    <t>на выполнение мероприятий по технологическому</t>
  </si>
  <si>
    <t>присоединению, предусмотренным подпунктами "а" и "в"</t>
  </si>
  <si>
    <t>Приложение N 3</t>
  </si>
  <si>
    <t>Расчет</t>
  </si>
  <si>
    <t>Приложение N 4</t>
  </si>
  <si>
    <t>Результаты</t>
  </si>
  <si>
    <t>расчета экономически обоснованных расходов на выполнение</t>
  </si>
  <si>
    <t>мероприятий по технологическому присоединению,</t>
  </si>
  <si>
    <t>предусмотренных подпунктами "а" и "в" пункта 16</t>
  </si>
  <si>
    <t>Методических указаний</t>
  </si>
  <si>
    <t>руб. на одно присоединение</t>
  </si>
  <si>
    <t>1. Подготовка и выдача сетевой организацией технических условий Заявителю</t>
  </si>
  <si>
    <t>N п/п</t>
  </si>
  <si>
    <t>Наименование мероприятий</t>
  </si>
  <si>
    <t>Информация для расчета стандартизированной тарифной ставки С1</t>
  </si>
  <si>
    <t>Расходы на одно присоединение (руб. на одно ТП)</t>
  </si>
  <si>
    <t>Расходы по каждому мероприятию (руб.)</t>
  </si>
  <si>
    <t>Количество технологических присоединений (шт.)</t>
  </si>
  <si>
    <t>Объем максимальной мощности (кВт)</t>
  </si>
  <si>
    <t>1.</t>
  </si>
  <si>
    <t>Подготовка и выдача сетевой организацией технических условий Заявителю</t>
  </si>
  <si>
    <t>2.</t>
  </si>
  <si>
    <t>Приложение N 1</t>
  </si>
  <si>
    <t>Объект электросетевого хозяйства</t>
  </si>
  <si>
    <t>Год ввода объекта</t>
  </si>
  <si>
    <t>Уровень напряжения, кВ</t>
  </si>
  <si>
    <t>Протяженность (для линий электропередачи), м</t>
  </si>
  <si>
    <t>Пропускная способность, кВт/Максимальная мощность, кВт</t>
  </si>
  <si>
    <t>Расходы на строительство объекта, тыс. руб.</t>
  </si>
  <si>
    <t>Строительство воздушных линий</t>
  </si>
  <si>
    <t>-</t>
  </si>
  <si>
    <t>1.j</t>
  </si>
  <si>
    <t>Материал опоры (деревянные (j = 1), металлические (j = 2), железобетонные (j = 3))</t>
  </si>
  <si>
    <t>1.j.k</t>
  </si>
  <si>
    <t>Тип провода (изолированный провод (k = 1), неизолированный провод (k = 2))</t>
  </si>
  <si>
    <t>1.j.k.l</t>
  </si>
  <si>
    <t>Материал провода (медный (l = 1), стальной (l = 2), сталеалюминиевый (l = 3), алюминиевый (l = 4))</t>
  </si>
  <si>
    <t>1.j.k.l.m</t>
  </si>
  <si>
    <t>Сечение провода (диапазон до 50 квадратных мм включительно (m = 1), от 50 до 100 квадратных мм включительно (m = 2), от 100 до 200 квадратных мм включительно (m = 3), от 200 до 500 квадратных мм включительно (m = 4), от 500 до 800 квадратных мм включительно (m = 5), свыше 800 квадратных мм (m = 6))</t>
  </si>
  <si>
    <t>...</t>
  </si>
  <si>
    <t>&lt;пообъектная расшифровка&gt;</t>
  </si>
  <si>
    <t>Строительство кабельных линий</t>
  </si>
  <si>
    <t>2.j</t>
  </si>
  <si>
    <t>Способ прокладки кабельных линий (в траншеях (j = 1), в блоках (j = 2), в каналах (j = 3), в туннелях и коллекторах (j = 4), в галереях и эстакадах (j = 5), горизонтальное наклонное бурение (j = 6))</t>
  </si>
  <si>
    <t>2.j.k</t>
  </si>
  <si>
    <t>Одножильные (k = 1) и многожильные (k = 2)</t>
  </si>
  <si>
    <t>2.j.k.l</t>
  </si>
  <si>
    <t>Кабели с резиновой и пластмассовой изоляцией (l = 1), бумажной изоляцией (l = 2)</t>
  </si>
  <si>
    <t>2.j.k.l.m</t>
  </si>
  <si>
    <t>3.</t>
  </si>
  <si>
    <t>Строительство пунктов секционирования</t>
  </si>
  <si>
    <t>3.j</t>
  </si>
  <si>
    <t>Реклоузеры (j = 1 распределительные пункты (РП) (j = 2), переключательные пункты (ПП) (j = 3)</t>
  </si>
  <si>
    <t>3.j.k</t>
  </si>
  <si>
    <t>Номинальный ток до 100 А включительно (k = 1), от 100 до 250 А включительно (k = 2), от 250 до 500 А включительно (k = 3), от 500 А до 1 000 А включительно (k = 4), свыше 1 000 А (k = 5)</t>
  </si>
  <si>
    <t>4.</t>
  </si>
  <si>
    <t>Строительство трансформаторных подстанций (ТП), за исключением распределительных трансформаторных подстанций (РТП), с уровнем напряжения до 35 кВ</t>
  </si>
  <si>
    <t>4.j</t>
  </si>
  <si>
    <t>Трансформаторные подстанции (ТП), за исключением распределительных трансформаторных подстанций (РТП)</t>
  </si>
  <si>
    <t>4.j.k</t>
  </si>
  <si>
    <t>Однотрансформаторные (k = 1), двухтрансформаторные и более (k = 2)</t>
  </si>
  <si>
    <t>4.j.k.l</t>
  </si>
  <si>
    <t>Трансформаторная мощность до 25 кВА включительно (l = 1), от 25 до 100 кВА включительно (l = 2), от 100 до 250 кВА включительно (l = 3), от 250 до 500 кВА (l = 4), от 500 до 900 кВА включительно (l = 5), свыше 1000 кВА (l = 6)</t>
  </si>
  <si>
    <t>5.</t>
  </si>
  <si>
    <t>Строительство распределительных трансформаторных подстанций (РТП) с уровнем напряжения до 35 кВ</t>
  </si>
  <si>
    <t>5.j</t>
  </si>
  <si>
    <t>Распределительные трансформаторные подстанции (РТП)</t>
  </si>
  <si>
    <t>5.j.k</t>
  </si>
  <si>
    <t>5.j.k.l</t>
  </si>
  <si>
    <t>6.</t>
  </si>
  <si>
    <t>Строительство центров питания, подстанций уровнем напряжения 35 кВ и выше (ПС)</t>
  </si>
  <si>
    <t>6.j</t>
  </si>
  <si>
    <t>ПС 35 кВ (j = 1), ПС 110 кВ и выше (j = 2)</t>
  </si>
  <si>
    <t>тыс. руб.</t>
  </si>
  <si>
    <t>Показатели</t>
  </si>
  <si>
    <t>Расходы по выполнению мероприятий по технологическому присоединению, всего</t>
  </si>
  <si>
    <t>1.1.</t>
  </si>
  <si>
    <t>Вспомогательные материалы</t>
  </si>
  <si>
    <t>1.2.</t>
  </si>
  <si>
    <t>Энергия на хозяйственные нужды</t>
  </si>
  <si>
    <t>1.3.</t>
  </si>
  <si>
    <t>Оплата труда ППП</t>
  </si>
  <si>
    <t>1.4.</t>
  </si>
  <si>
    <t>Отчисления на страховые взносы</t>
  </si>
  <si>
    <t>1.5.</t>
  </si>
  <si>
    <t>Прочие расходы, всего, в том числе:</t>
  </si>
  <si>
    <t>1.5.1.</t>
  </si>
  <si>
    <t>- работы и услуги производственного характера</t>
  </si>
  <si>
    <t>1.5.2.</t>
  </si>
  <si>
    <t>- налоги и сборы, уменьшающие налогооблагаемую базу на прибыль организаций, всего</t>
  </si>
  <si>
    <t>1.5.3.</t>
  </si>
  <si>
    <t>- работы и услуги непроизводственного характера, в том числе:</t>
  </si>
  <si>
    <t>1.5.3.1.</t>
  </si>
  <si>
    <t>услуги связи</t>
  </si>
  <si>
    <t>1.5.3.2.</t>
  </si>
  <si>
    <t>расходы на охрану и пожарную безопасность</t>
  </si>
  <si>
    <t>1.5.3.3.</t>
  </si>
  <si>
    <t>расходы на информационное обслуживание, иные услуги, связанные с деятельностью по технологическому присоединению</t>
  </si>
  <si>
    <t>1.5.3.4.</t>
  </si>
  <si>
    <t>плата за аренду имущества</t>
  </si>
  <si>
    <t>1.5.3.5.</t>
  </si>
  <si>
    <t>1.6.</t>
  </si>
  <si>
    <t>Внереализационные расходы, всего</t>
  </si>
  <si>
    <t>1.6.1.</t>
  </si>
  <si>
    <t>- расходы на услуги банков</t>
  </si>
  <si>
    <t>1.6.2.</t>
  </si>
  <si>
    <t>- % за пользование кредитом</t>
  </si>
  <si>
    <t>1.6.3.</t>
  </si>
  <si>
    <t>- прочие обоснованные расходы</t>
  </si>
  <si>
    <t>1.6.4.</t>
  </si>
  <si>
    <t>- денежные выплаты социального характера (по Коллективному договору)</t>
  </si>
  <si>
    <t>Приложение N 5</t>
  </si>
  <si>
    <t>Сведения</t>
  </si>
  <si>
    <t>о строительстве линий электропередачи при технологическом</t>
  </si>
  <si>
    <t>присоединении энергопринимающих устройств максимальной</t>
  </si>
  <si>
    <t>мощностью менее 8 900 кВт и на уровне напряжения ниже 35 кВ</t>
  </si>
  <si>
    <t>Присоединенная максимальная мощность, кВт</t>
  </si>
  <si>
    <t>Сечение провода (диапазон до 25 квадратных мм включительно (m = 1), от 25 до 50 квадратных мм включительно (m = 2), от 50 до 75 квадратных мм включительно (m = 3), от 75 до 100 квадратных мм включительно (m = 4), от 100 до 200 квадратных мм включительно (m = 5), свыше 200 квадратных мм (m = 6))</t>
  </si>
  <si>
    <t>Способ прокладки кабельных линий (в траншеях (j = 1), в блоках (j = 2), в каналах (j = 3), в туннелях и коллекторах (j = 4), в галереях и эстакадах (j = 5))</t>
  </si>
  <si>
    <t>МУП "Жилкомсервис", г. Сосновоборск</t>
  </si>
  <si>
    <t>на строительство введенных в эксплуатацию объектов электросетевого хозяйства</t>
  </si>
  <si>
    <t>для целей технологического присоединения и для целей реализации иных мероприятий</t>
  </si>
  <si>
    <t>инвестиционной программы территориальной сетевой организации</t>
  </si>
  <si>
    <t>фактических расходов на выполнение мероприятий по технологическому</t>
  </si>
  <si>
    <t>присоединению, предусмотренных подпунктами "а" и "в" пункта 16 Методических указаний,</t>
  </si>
  <si>
    <t>Данные за 2016 год</t>
  </si>
  <si>
    <t>Данные за 2015 год</t>
  </si>
  <si>
    <t>Проверка сетевой организацией выполнения Заявителем ТУ</t>
  </si>
  <si>
    <t>Данные за 10 мес. 2017 год</t>
  </si>
  <si>
    <t>транспортные расходы</t>
  </si>
  <si>
    <t xml:space="preserve">Данные за 2016 год </t>
  </si>
  <si>
    <t>2. Проверка сетевой организацией выполнения Заявителем ТУ</t>
  </si>
  <si>
    <t>2015 год</t>
  </si>
  <si>
    <t>2016 год</t>
  </si>
  <si>
    <t>с 01.01.2017 по 01.11.2017 год</t>
  </si>
  <si>
    <t>УТВЕРЖДАЮ</t>
  </si>
  <si>
    <t>Директор МУП "Жилкомсервис"</t>
  </si>
  <si>
    <t>________________ О.Н. Наумчик</t>
  </si>
  <si>
    <t>_______________ О.Н. Наумчик</t>
  </si>
  <si>
    <t>"_____" _______________ 2017г.</t>
  </si>
  <si>
    <t>Подготовка и выдача сетевой организацией технических условий Заявителю (ТУ)                   на 2018 год</t>
  </si>
  <si>
    <t>Выписка из штатного расписания на 2018 год</t>
  </si>
  <si>
    <t>Должность (специальность, профессия), класс (категория) квалификация</t>
  </si>
  <si>
    <t>Разряд</t>
  </si>
  <si>
    <t>К-во  ед.</t>
  </si>
  <si>
    <t>Тариф. коэф.</t>
  </si>
  <si>
    <t>Месяч. тариф. ставка (руб.)</t>
  </si>
  <si>
    <t xml:space="preserve">       Надбавки  (доплаты),руб.  </t>
  </si>
  <si>
    <t>Зарплата в месяц, руб.</t>
  </si>
  <si>
    <t>ЧТС, руб. час</t>
  </si>
  <si>
    <t>Нормативная трудоемкость, час</t>
  </si>
  <si>
    <t>ФОТ, руб.</t>
  </si>
  <si>
    <t>№ п/п</t>
  </si>
  <si>
    <t>Наименование статей затрат</t>
  </si>
  <si>
    <t>Стоимость, рублей</t>
  </si>
  <si>
    <t>Надбавка</t>
  </si>
  <si>
    <t>ночные 40% (руб.)</t>
  </si>
  <si>
    <t>Премия</t>
  </si>
  <si>
    <t>PP 60% (руб.)</t>
  </si>
  <si>
    <t>Фонд оплаты труда</t>
  </si>
  <si>
    <t>%</t>
  </si>
  <si>
    <t>сумма (руб.)</t>
  </si>
  <si>
    <t xml:space="preserve">% </t>
  </si>
  <si>
    <t>сумма (руб)</t>
  </si>
  <si>
    <t>Страховые взносы - 30%</t>
  </si>
  <si>
    <t>Инженер-энергетик</t>
  </si>
  <si>
    <t>Отчисления на социальное страхование - 0,2 %</t>
  </si>
  <si>
    <t>Начальник ТОКЭ</t>
  </si>
  <si>
    <t>Общеэксплуатационные расходы</t>
  </si>
  <si>
    <t>Итого</t>
  </si>
  <si>
    <t>Транспортные расходы (выезд на объект)</t>
  </si>
  <si>
    <t>Всего расходов</t>
  </si>
  <si>
    <t>Рентабельность 5%</t>
  </si>
  <si>
    <t>Итого с рентабельностью 5%</t>
  </si>
  <si>
    <t>НДС 18%</t>
  </si>
  <si>
    <t>Начальник ПЭО</t>
  </si>
  <si>
    <t>Н.Л. Санарова</t>
  </si>
  <si>
    <t>Итого с НДС</t>
  </si>
  <si>
    <t>Проверка сетевой организацией выполнения Заявителем технических условий (ТУ)               на 2018 год</t>
  </si>
  <si>
    <t xml:space="preserve"> вредн. условия</t>
  </si>
  <si>
    <t>пункта 16 Методических указаний, за 2015, 2016, 10 мес. 2017, 2018.</t>
  </si>
  <si>
    <t>2018 год</t>
  </si>
  <si>
    <t>Данные на 2018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</si>
</sst>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0_)"/>
    <numFmt numFmtId="165" formatCode="0_)"/>
    <numFmt numFmtId="166" formatCode="0.0_)"/>
    <numFmt numFmtId="167" formatCode="0.000"/>
    <numFmt numFmtId="168" formatCode="#,##0.0"/>
    <numFmt numFmtId="169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1"/>
    </font>
    <font>
      <sz val="12"/>
      <color rgb="FFFF0000"/>
      <name val="Times New Roman"/>
      <family val="1"/>
      <charset val="204"/>
    </font>
    <font>
      <u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2" fillId="0" borderId="0"/>
    <xf numFmtId="0" fontId="1" fillId="0" borderId="0"/>
    <xf numFmtId="0" fontId="12" fillId="0" borderId="0"/>
  </cellStyleXfs>
  <cellXfs count="126">
    <xf numFmtId="0" fontId="0" fillId="0" borderId="0" xfId="0"/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3" fillId="0" borderId="0" xfId="1" applyFont="1" applyAlignment="1">
      <alignment vertical="center"/>
    </xf>
    <xf numFmtId="0" fontId="14" fillId="0" borderId="0" xfId="1" applyFont="1" applyAlignment="1"/>
    <xf numFmtId="0" fontId="13" fillId="0" borderId="0" xfId="1" applyFont="1"/>
    <xf numFmtId="0" fontId="14" fillId="0" borderId="0" xfId="2" applyFont="1" applyAlignment="1">
      <alignment horizontal="left"/>
    </xf>
    <xf numFmtId="0" fontId="13" fillId="0" borderId="0" xfId="2" applyFont="1"/>
    <xf numFmtId="0" fontId="14" fillId="0" borderId="0" xfId="2" applyFont="1" applyAlignment="1">
      <alignment vertical="center"/>
    </xf>
    <xf numFmtId="0" fontId="12" fillId="0" borderId="0" xfId="1"/>
    <xf numFmtId="0" fontId="14" fillId="0" borderId="1" xfId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/>
    </xf>
    <xf numFmtId="0" fontId="13" fillId="0" borderId="1" xfId="1" applyFont="1" applyBorder="1" applyAlignment="1">
      <alignment horizontal="left" vertical="center"/>
    </xf>
    <xf numFmtId="4" fontId="13" fillId="0" borderId="1" xfId="1" applyNumberFormat="1" applyFont="1" applyBorder="1" applyAlignment="1">
      <alignment horizontal="center" vertical="center"/>
    </xf>
    <xf numFmtId="165" fontId="13" fillId="2" borderId="5" xfId="3" applyNumberFormat="1" applyFont="1" applyFill="1" applyBorder="1" applyAlignment="1" applyProtection="1">
      <alignment horizontal="center" vertical="center" wrapText="1"/>
      <protection locked="0"/>
    </xf>
    <xf numFmtId="168" fontId="13" fillId="2" borderId="5" xfId="3" applyNumberFormat="1" applyFont="1" applyFill="1" applyBorder="1" applyAlignment="1" applyProtection="1">
      <alignment horizontal="center" vertical="center" wrapText="1"/>
      <protection locked="0"/>
    </xf>
    <xf numFmtId="4" fontId="13" fillId="2" borderId="5" xfId="3" applyNumberFormat="1" applyFont="1" applyFill="1" applyBorder="1" applyAlignment="1">
      <alignment horizontal="center" vertical="center" wrapText="1"/>
    </xf>
    <xf numFmtId="168" fontId="13" fillId="2" borderId="5" xfId="3" applyNumberFormat="1" applyFont="1" applyFill="1" applyBorder="1" applyAlignment="1">
      <alignment horizontal="center" vertical="center" wrapText="1"/>
    </xf>
    <xf numFmtId="165" fontId="13" fillId="2" borderId="1" xfId="3" applyNumberFormat="1" applyFont="1" applyFill="1" applyBorder="1" applyAlignment="1" applyProtection="1">
      <alignment horizontal="left" vertical="center" wrapText="1"/>
    </xf>
    <xf numFmtId="3" fontId="13" fillId="2" borderId="1" xfId="3" applyNumberFormat="1" applyFont="1" applyFill="1" applyBorder="1" applyAlignment="1" applyProtection="1">
      <alignment horizontal="center" vertical="center"/>
    </xf>
    <xf numFmtId="167" fontId="13" fillId="2" borderId="1" xfId="3" applyNumberFormat="1" applyFont="1" applyFill="1" applyBorder="1" applyAlignment="1">
      <alignment horizontal="center" vertical="center" wrapText="1"/>
    </xf>
    <xf numFmtId="4" fontId="13" fillId="2" borderId="1" xfId="3" applyNumberFormat="1" applyFont="1" applyFill="1" applyBorder="1" applyAlignment="1" applyProtection="1">
      <alignment horizontal="center" vertical="center" wrapText="1"/>
    </xf>
    <xf numFmtId="168" fontId="13" fillId="2" borderId="1" xfId="3" applyNumberFormat="1" applyFont="1" applyFill="1" applyBorder="1" applyAlignment="1">
      <alignment horizontal="center" vertical="center"/>
    </xf>
    <xf numFmtId="2" fontId="13" fillId="2" borderId="1" xfId="1" applyNumberFormat="1" applyFont="1" applyFill="1" applyBorder="1" applyAlignment="1">
      <alignment horizontal="center" vertical="center"/>
    </xf>
    <xf numFmtId="4" fontId="13" fillId="2" borderId="1" xfId="1" applyNumberFormat="1" applyFont="1" applyFill="1" applyBorder="1" applyAlignment="1">
      <alignment horizontal="center" vertical="center"/>
    </xf>
    <xf numFmtId="3" fontId="15" fillId="2" borderId="14" xfId="3" applyNumberFormat="1" applyFont="1" applyFill="1" applyBorder="1" applyAlignment="1" applyProtection="1">
      <alignment horizontal="center" vertical="center"/>
    </xf>
    <xf numFmtId="167" fontId="15" fillId="2" borderId="14" xfId="3" applyNumberFormat="1" applyFont="1" applyFill="1" applyBorder="1" applyAlignment="1" applyProtection="1">
      <alignment horizontal="center" vertical="center"/>
    </xf>
    <xf numFmtId="168" fontId="15" fillId="2" borderId="14" xfId="3" applyNumberFormat="1" applyFont="1" applyFill="1" applyBorder="1" applyAlignment="1">
      <alignment horizontal="center" vertical="center"/>
    </xf>
    <xf numFmtId="4" fontId="15" fillId="2" borderId="14" xfId="3" applyNumberFormat="1" applyFont="1" applyFill="1" applyBorder="1" applyAlignment="1" applyProtection="1">
      <alignment horizontal="center" vertical="center" wrapText="1"/>
    </xf>
    <xf numFmtId="3" fontId="15" fillId="2" borderId="14" xfId="3" applyNumberFormat="1" applyFont="1" applyFill="1" applyBorder="1" applyAlignment="1" applyProtection="1">
      <alignment horizontal="center" vertical="center" wrapText="1"/>
    </xf>
    <xf numFmtId="168" fontId="15" fillId="2" borderId="14" xfId="3" applyNumberFormat="1" applyFont="1" applyFill="1" applyBorder="1" applyAlignment="1" applyProtection="1">
      <alignment horizontal="center" vertical="center" wrapText="1"/>
    </xf>
    <xf numFmtId="3" fontId="15" fillId="2" borderId="14" xfId="3" applyNumberFormat="1" applyFont="1" applyFill="1" applyBorder="1" applyAlignment="1">
      <alignment horizontal="center" vertical="center"/>
    </xf>
    <xf numFmtId="0" fontId="12" fillId="0" borderId="0" xfId="1" applyFill="1" applyBorder="1"/>
    <xf numFmtId="165" fontId="13" fillId="2" borderId="0" xfId="3" applyNumberFormat="1" applyFont="1" applyFill="1" applyBorder="1" applyAlignment="1" applyProtection="1">
      <alignment horizontal="left" vertical="center" wrapText="1"/>
    </xf>
    <xf numFmtId="3" fontId="15" fillId="2" borderId="0" xfId="3" applyNumberFormat="1" applyFont="1" applyFill="1" applyBorder="1" applyAlignment="1" applyProtection="1">
      <alignment horizontal="center" vertical="center" wrapText="1"/>
    </xf>
    <xf numFmtId="3" fontId="15" fillId="2" borderId="0" xfId="3" applyNumberFormat="1" applyFont="1" applyFill="1" applyBorder="1" applyAlignment="1" applyProtection="1">
      <alignment horizontal="center" vertical="center"/>
    </xf>
    <xf numFmtId="167" fontId="15" fillId="2" borderId="0" xfId="3" applyNumberFormat="1" applyFont="1" applyFill="1" applyBorder="1" applyAlignment="1" applyProtection="1">
      <alignment horizontal="center" vertical="center"/>
    </xf>
    <xf numFmtId="4" fontId="13" fillId="2" borderId="0" xfId="3" applyNumberFormat="1" applyFont="1" applyFill="1" applyBorder="1" applyAlignment="1" applyProtection="1">
      <alignment horizontal="center" vertical="center" wrapText="1"/>
    </xf>
    <xf numFmtId="4" fontId="15" fillId="2" borderId="0" xfId="3" applyNumberFormat="1" applyFont="1" applyFill="1" applyBorder="1" applyAlignment="1" applyProtection="1">
      <alignment horizontal="center" vertical="center" wrapText="1"/>
    </xf>
    <xf numFmtId="168" fontId="15" fillId="2" borderId="0" xfId="3" applyNumberFormat="1" applyFont="1" applyFill="1" applyBorder="1" applyAlignment="1" applyProtection="1">
      <alignment horizontal="center" vertical="center" wrapText="1"/>
    </xf>
    <xf numFmtId="3" fontId="15" fillId="2" borderId="0" xfId="3" applyNumberFormat="1" applyFont="1" applyFill="1" applyBorder="1" applyAlignment="1">
      <alignment horizontal="center" vertical="center"/>
    </xf>
    <xf numFmtId="2" fontId="13" fillId="2" borderId="0" xfId="1" applyNumberFormat="1" applyFont="1" applyFill="1" applyBorder="1" applyAlignment="1">
      <alignment horizontal="center" vertical="center"/>
    </xf>
    <xf numFmtId="0" fontId="13" fillId="0" borderId="0" xfId="1" applyFont="1" applyAlignment="1">
      <alignment horizontal="right"/>
    </xf>
    <xf numFmtId="0" fontId="1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horizontal="center" vertical="center"/>
    </xf>
    <xf numFmtId="4" fontId="13" fillId="0" borderId="0" xfId="1" applyNumberFormat="1" applyFont="1" applyFill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6" fillId="0" borderId="0" xfId="2" applyFont="1" applyAlignment="1">
      <alignment vertical="top"/>
    </xf>
    <xf numFmtId="0" fontId="13" fillId="0" borderId="0" xfId="1" applyFont="1" applyFill="1" applyBorder="1"/>
    <xf numFmtId="0" fontId="13" fillId="0" borderId="0" xfId="1" applyFont="1" applyAlignment="1">
      <alignment horizontal="right" vertical="center"/>
    </xf>
    <xf numFmtId="0" fontId="14" fillId="0" borderId="1" xfId="1" applyFont="1" applyBorder="1" applyAlignment="1">
      <alignment horizontal="left" vertical="center"/>
    </xf>
    <xf numFmtId="4" fontId="14" fillId="0" borderId="1" xfId="1" applyNumberFormat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13" fillId="0" borderId="0" xfId="1" applyFont="1" applyBorder="1" applyAlignment="1">
      <alignment horizontal="left" vertical="center"/>
    </xf>
    <xf numFmtId="4" fontId="13" fillId="0" borderId="0" xfId="1" applyNumberFormat="1" applyFont="1" applyBorder="1" applyAlignment="1">
      <alignment horizontal="center" vertical="center"/>
    </xf>
    <xf numFmtId="0" fontId="16" fillId="0" borderId="0" xfId="1" applyFont="1" applyAlignment="1">
      <alignment vertical="center"/>
    </xf>
    <xf numFmtId="169" fontId="16" fillId="0" borderId="0" xfId="1" applyNumberFormat="1" applyFont="1" applyAlignment="1">
      <alignment horizontal="right" vertical="center"/>
    </xf>
    <xf numFmtId="4" fontId="13" fillId="0" borderId="0" xfId="1" applyNumberFormat="1" applyFont="1" applyAlignment="1">
      <alignment vertical="center"/>
    </xf>
    <xf numFmtId="2" fontId="13" fillId="0" borderId="0" xfId="1" applyNumberFormat="1" applyFont="1" applyAlignment="1">
      <alignment vertical="center"/>
    </xf>
    <xf numFmtId="169" fontId="13" fillId="0" borderId="0" xfId="1" applyNumberFormat="1" applyFont="1" applyAlignment="1">
      <alignment horizontal="right" vertical="center"/>
    </xf>
    <xf numFmtId="0" fontId="14" fillId="0" borderId="0" xfId="1" applyFont="1" applyAlignment="1">
      <alignment horizontal="center" vertical="center" wrapText="1"/>
    </xf>
    <xf numFmtId="0" fontId="14" fillId="0" borderId="0" xfId="1" applyFont="1" applyBorder="1" applyAlignment="1">
      <alignment horizontal="center" vertical="center" wrapText="1"/>
    </xf>
    <xf numFmtId="4" fontId="14" fillId="0" borderId="0" xfId="1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" fontId="13" fillId="2" borderId="6" xfId="3" applyNumberFormat="1" applyFont="1" applyFill="1" applyBorder="1" applyAlignment="1" applyProtection="1">
      <alignment horizontal="center" vertical="center" wrapText="1"/>
      <protection locked="0"/>
    </xf>
    <xf numFmtId="4" fontId="13" fillId="2" borderId="7" xfId="3" applyNumberFormat="1" applyFont="1" applyFill="1" applyBorder="1" applyAlignment="1" applyProtection="1">
      <alignment horizontal="center" vertical="center" wrapText="1"/>
      <protection locked="0"/>
    </xf>
    <xf numFmtId="4" fontId="13" fillId="2" borderId="8" xfId="3" applyNumberFormat="1" applyFont="1" applyFill="1" applyBorder="1" applyAlignment="1" applyProtection="1">
      <alignment horizontal="center" vertical="center" wrapText="1"/>
      <protection locked="0"/>
    </xf>
    <xf numFmtId="168" fontId="13" fillId="2" borderId="9" xfId="3" applyNumberFormat="1" applyFont="1" applyFill="1" applyBorder="1" applyAlignment="1" applyProtection="1">
      <alignment horizontal="center" vertical="center" wrapText="1"/>
      <protection locked="0"/>
    </xf>
    <xf numFmtId="168" fontId="13" fillId="2" borderId="12" xfId="3" applyNumberFormat="1" applyFont="1" applyFill="1" applyBorder="1" applyAlignment="1" applyProtection="1">
      <alignment horizontal="center" vertical="center" wrapText="1"/>
      <protection locked="0"/>
    </xf>
    <xf numFmtId="0" fontId="13" fillId="2" borderId="10" xfId="1" applyFont="1" applyFill="1" applyBorder="1" applyAlignment="1">
      <alignment horizontal="center" vertical="center" wrapText="1"/>
    </xf>
    <xf numFmtId="0" fontId="13" fillId="2" borderId="13" xfId="1" applyFont="1" applyFill="1" applyBorder="1" applyAlignment="1">
      <alignment horizontal="center" vertical="center" wrapText="1"/>
    </xf>
    <xf numFmtId="168" fontId="13" fillId="2" borderId="5" xfId="3" applyNumberFormat="1" applyFont="1" applyFill="1" applyBorder="1" applyAlignment="1" applyProtection="1">
      <alignment horizontal="center" vertical="center" wrapText="1"/>
      <protection locked="0"/>
    </xf>
    <xf numFmtId="168" fontId="13" fillId="2" borderId="11" xfId="3" applyNumberFormat="1" applyFont="1" applyFill="1" applyBorder="1" applyAlignment="1" applyProtection="1">
      <alignment horizontal="center" vertical="center" wrapText="1"/>
      <protection locked="0"/>
    </xf>
    <xf numFmtId="4" fontId="13" fillId="2" borderId="6" xfId="3" applyNumberFormat="1" applyFont="1" applyFill="1" applyBorder="1" applyAlignment="1">
      <alignment horizontal="center" vertical="center" wrapText="1"/>
    </xf>
    <xf numFmtId="4" fontId="13" fillId="2" borderId="8" xfId="3" applyNumberFormat="1" applyFont="1" applyFill="1" applyBorder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164" fontId="13" fillId="2" borderId="5" xfId="3" applyNumberFormat="1" applyFont="1" applyFill="1" applyBorder="1" applyAlignment="1" applyProtection="1">
      <alignment horizontal="center" vertical="center" wrapText="1"/>
    </xf>
    <xf numFmtId="164" fontId="13" fillId="2" borderId="11" xfId="3" applyNumberFormat="1" applyFont="1" applyFill="1" applyBorder="1" applyAlignment="1" applyProtection="1">
      <alignment horizontal="center" vertical="center" wrapText="1"/>
    </xf>
    <xf numFmtId="165" fontId="13" fillId="2" borderId="5" xfId="3" applyNumberFormat="1" applyFont="1" applyFill="1" applyBorder="1" applyAlignment="1" applyProtection="1">
      <alignment horizontal="center" vertical="center" textRotation="90" wrapText="1"/>
      <protection locked="0"/>
    </xf>
    <xf numFmtId="165" fontId="13" fillId="2" borderId="11" xfId="3" applyNumberFormat="1" applyFont="1" applyFill="1" applyBorder="1" applyAlignment="1" applyProtection="1">
      <alignment horizontal="center" vertical="center" textRotation="90" wrapText="1"/>
      <protection locked="0"/>
    </xf>
    <xf numFmtId="166" fontId="13" fillId="2" borderId="5" xfId="3" applyNumberFormat="1" applyFont="1" applyFill="1" applyBorder="1" applyAlignment="1" applyProtection="1">
      <alignment horizontal="center" vertical="center" wrapText="1"/>
      <protection locked="0"/>
    </xf>
    <xf numFmtId="166" fontId="13" fillId="2" borderId="11" xfId="3" applyNumberFormat="1" applyFont="1" applyFill="1" applyBorder="1" applyAlignment="1" applyProtection="1">
      <alignment horizontal="center" vertical="center" wrapText="1"/>
      <protection locked="0"/>
    </xf>
    <xf numFmtId="167" fontId="13" fillId="2" borderId="5" xfId="3" applyNumberFormat="1" applyFont="1" applyFill="1" applyBorder="1" applyAlignment="1" applyProtection="1">
      <alignment horizontal="center" vertical="center" wrapText="1"/>
      <protection locked="0"/>
    </xf>
    <xf numFmtId="167" fontId="13" fillId="2" borderId="11" xfId="3" applyNumberFormat="1" applyFont="1" applyFill="1" applyBorder="1" applyAlignment="1" applyProtection="1">
      <alignment horizontal="center" vertical="center" wrapText="1"/>
      <protection locked="0"/>
    </xf>
    <xf numFmtId="168" fontId="13" fillId="2" borderId="15" xfId="3" applyNumberFormat="1" applyFont="1" applyFill="1" applyBorder="1" applyAlignment="1" applyProtection="1">
      <alignment horizontal="center" vertical="center" wrapText="1"/>
      <protection locked="0"/>
    </xf>
    <xf numFmtId="168" fontId="13" fillId="2" borderId="16" xfId="3" applyNumberFormat="1" applyFont="1" applyFill="1" applyBorder="1" applyAlignment="1" applyProtection="1">
      <alignment horizontal="center" vertical="center" wrapText="1"/>
      <protection locked="0"/>
    </xf>
    <xf numFmtId="168" fontId="13" fillId="2" borderId="19" xfId="3" applyNumberFormat="1" applyFont="1" applyFill="1" applyBorder="1" applyAlignment="1" applyProtection="1">
      <alignment horizontal="center" vertical="center" wrapText="1"/>
      <protection locked="0"/>
    </xf>
    <xf numFmtId="0" fontId="13" fillId="2" borderId="20" xfId="1" applyFont="1" applyFill="1" applyBorder="1" applyAlignment="1">
      <alignment horizontal="center" vertical="center" wrapText="1"/>
    </xf>
    <xf numFmtId="168" fontId="13" fillId="2" borderId="18" xfId="3" applyNumberFormat="1" applyFont="1" applyFill="1" applyBorder="1" applyAlignment="1" applyProtection="1">
      <alignment horizontal="center" vertical="center" wrapText="1"/>
      <protection locked="0"/>
    </xf>
    <xf numFmtId="164" fontId="13" fillId="2" borderId="17" xfId="3" applyNumberFormat="1" applyFont="1" applyFill="1" applyBorder="1" applyAlignment="1" applyProtection="1">
      <alignment horizontal="center" vertical="center" wrapText="1"/>
    </xf>
    <xf numFmtId="165" fontId="13" fillId="2" borderId="18" xfId="3" applyNumberFormat="1" applyFont="1" applyFill="1" applyBorder="1" applyAlignment="1" applyProtection="1">
      <alignment horizontal="center" vertical="center" textRotation="90" wrapText="1"/>
      <protection locked="0"/>
    </xf>
    <xf numFmtId="166" fontId="13" fillId="2" borderId="18" xfId="3" applyNumberFormat="1" applyFont="1" applyFill="1" applyBorder="1" applyAlignment="1" applyProtection="1">
      <alignment horizontal="center" vertical="center" wrapText="1"/>
      <protection locked="0"/>
    </xf>
    <xf numFmtId="167" fontId="13" fillId="2" borderId="18" xfId="3" applyNumberFormat="1" applyFont="1" applyFill="1" applyBorder="1" applyAlignment="1" applyProtection="1">
      <alignment horizontal="center" vertical="center" wrapText="1"/>
      <protection locked="0"/>
    </xf>
    <xf numFmtId="168" fontId="13" fillId="2" borderId="17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17" fillId="0" borderId="0" xfId="0" applyFont="1" applyAlignment="1">
      <alignment vertical="center"/>
    </xf>
    <xf numFmtId="0" fontId="9" fillId="0" borderId="0" xfId="0" applyFont="1" applyAlignment="1">
      <alignment vertical="center"/>
    </xf>
  </cellXfs>
  <cellStyles count="4">
    <cellStyle name="Обычный" xfId="0" builtinId="0"/>
    <cellStyle name="Обычный 2" xfId="1"/>
    <cellStyle name="Обычный 3" xfId="2"/>
    <cellStyle name="Обычный_Месячный фонд оплаты рабочих 1998-2001 год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182880</xdr:colOff>
      <xdr:row>2</xdr:row>
      <xdr:rowOff>175260</xdr:rowOff>
    </xdr:from>
    <xdr:to>
      <xdr:col>23</xdr:col>
      <xdr:colOff>7620</xdr:colOff>
      <xdr:row>3</xdr:row>
      <xdr:rowOff>30480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0CED0FD-53CA-459A-A3CA-33F3CB390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33520" y="640080"/>
          <a:ext cx="4495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327660</xdr:colOff>
      <xdr:row>5</xdr:row>
      <xdr:rowOff>45720</xdr:rowOff>
    </xdr:from>
    <xdr:to>
      <xdr:col>24</xdr:col>
      <xdr:colOff>167640</xdr:colOff>
      <xdr:row>5</xdr:row>
      <xdr:rowOff>236220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338EE47-E596-4971-9695-54BECE9C6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91760" y="1630680"/>
          <a:ext cx="4495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workbookViewId="0">
      <pane xSplit="1" topLeftCell="B1" activePane="topRight" state="frozen"/>
      <selection activeCell="A16" sqref="A16"/>
      <selection pane="topRight" activeCell="L10" sqref="L10"/>
    </sheetView>
  </sheetViews>
  <sheetFormatPr defaultRowHeight="14.4" x14ac:dyDescent="0.3"/>
  <cols>
    <col min="1" max="1" width="4.6640625" style="7" customWidth="1"/>
    <col min="2" max="2" width="26.44140625" style="8" customWidth="1"/>
    <col min="3" max="4" width="8.88671875" style="7"/>
    <col min="5" max="5" width="12.109375" style="7" customWidth="1"/>
    <col min="6" max="6" width="14.109375" style="7" customWidth="1"/>
    <col min="7" max="7" width="13.88671875" style="7" customWidth="1"/>
    <col min="8" max="16384" width="8.88671875" style="7"/>
  </cols>
  <sheetData>
    <row r="1" spans="1:7" ht="15.6" x14ac:dyDescent="0.3">
      <c r="A1" s="10"/>
      <c r="F1" s="15" t="s">
        <v>28</v>
      </c>
    </row>
    <row r="2" spans="1:7" x14ac:dyDescent="0.3">
      <c r="A2" s="10"/>
      <c r="F2" s="11" t="s">
        <v>1</v>
      </c>
      <c r="G2" s="12"/>
    </row>
    <row r="3" spans="1:7" x14ac:dyDescent="0.3">
      <c r="A3" s="10"/>
      <c r="F3" s="11" t="s">
        <v>2</v>
      </c>
      <c r="G3" s="12"/>
    </row>
    <row r="4" spans="1:7" x14ac:dyDescent="0.3">
      <c r="A4" s="10"/>
      <c r="F4" s="11" t="s">
        <v>3</v>
      </c>
      <c r="G4" s="12"/>
    </row>
    <row r="5" spans="1:7" x14ac:dyDescent="0.3">
      <c r="A5" s="10"/>
      <c r="F5" s="11" t="s">
        <v>4</v>
      </c>
      <c r="G5" s="12"/>
    </row>
    <row r="6" spans="1:7" x14ac:dyDescent="0.3">
      <c r="A6" s="10"/>
    </row>
    <row r="7" spans="1:7" ht="15.6" x14ac:dyDescent="0.3">
      <c r="A7" s="85" t="s">
        <v>5</v>
      </c>
      <c r="B7" s="85"/>
      <c r="C7" s="85"/>
      <c r="D7" s="85"/>
      <c r="E7" s="85"/>
      <c r="F7" s="85"/>
      <c r="G7" s="85"/>
    </row>
    <row r="8" spans="1:7" ht="15.6" x14ac:dyDescent="0.3">
      <c r="A8" s="85" t="s">
        <v>126</v>
      </c>
      <c r="B8" s="85"/>
      <c r="C8" s="85"/>
      <c r="D8" s="85"/>
      <c r="E8" s="85"/>
      <c r="F8" s="85"/>
      <c r="G8" s="85"/>
    </row>
    <row r="9" spans="1:7" ht="15.6" x14ac:dyDescent="0.3">
      <c r="A9" s="85" t="s">
        <v>127</v>
      </c>
      <c r="B9" s="85"/>
      <c r="C9" s="85"/>
      <c r="D9" s="85"/>
      <c r="E9" s="85"/>
      <c r="F9" s="85"/>
      <c r="G9" s="85"/>
    </row>
    <row r="10" spans="1:7" ht="15.6" x14ac:dyDescent="0.3">
      <c r="A10" s="85" t="s">
        <v>128</v>
      </c>
      <c r="B10" s="85"/>
      <c r="C10" s="85"/>
      <c r="D10" s="85"/>
      <c r="E10" s="85"/>
      <c r="F10" s="85"/>
      <c r="G10" s="85"/>
    </row>
    <row r="11" spans="1:7" x14ac:dyDescent="0.3">
      <c r="A11" s="10"/>
    </row>
    <row r="12" spans="1:7" ht="15.6" x14ac:dyDescent="0.3">
      <c r="A12" s="91" t="s">
        <v>125</v>
      </c>
      <c r="B12" s="91"/>
      <c r="C12" s="91"/>
      <c r="D12" s="91"/>
      <c r="E12" s="91"/>
      <c r="F12" s="91"/>
      <c r="G12" s="91"/>
    </row>
    <row r="13" spans="1:7" x14ac:dyDescent="0.3">
      <c r="A13" s="1"/>
    </row>
    <row r="14" spans="1:7" ht="69" x14ac:dyDescent="0.3">
      <c r="A14" s="5" t="s">
        <v>18</v>
      </c>
      <c r="B14" s="5" t="s">
        <v>29</v>
      </c>
      <c r="C14" s="5" t="s">
        <v>30</v>
      </c>
      <c r="D14" s="5" t="s">
        <v>31</v>
      </c>
      <c r="E14" s="5" t="s">
        <v>32</v>
      </c>
      <c r="F14" s="5" t="s">
        <v>33</v>
      </c>
      <c r="G14" s="5" t="s">
        <v>34</v>
      </c>
    </row>
    <row r="15" spans="1:7" ht="13.2" customHeight="1" x14ac:dyDescent="0.3">
      <c r="A15" s="5">
        <v>1</v>
      </c>
      <c r="B15" s="5">
        <v>2</v>
      </c>
      <c r="C15" s="5">
        <v>3</v>
      </c>
      <c r="D15" s="5">
        <v>4</v>
      </c>
      <c r="E15" s="5">
        <v>5</v>
      </c>
      <c r="F15" s="5">
        <v>6</v>
      </c>
      <c r="G15" s="5">
        <v>7</v>
      </c>
    </row>
    <row r="16" spans="1:7" ht="27.6" x14ac:dyDescent="0.3">
      <c r="A16" s="5" t="s">
        <v>25</v>
      </c>
      <c r="B16" s="9" t="s">
        <v>35</v>
      </c>
      <c r="C16" s="5" t="s">
        <v>36</v>
      </c>
      <c r="D16" s="5" t="s">
        <v>36</v>
      </c>
      <c r="E16" s="5" t="s">
        <v>36</v>
      </c>
      <c r="F16" s="5" t="s">
        <v>36</v>
      </c>
      <c r="G16" s="5" t="s">
        <v>36</v>
      </c>
    </row>
    <row r="17" spans="1:7" ht="49.8" customHeight="1" x14ac:dyDescent="0.3">
      <c r="A17" s="5" t="s">
        <v>37</v>
      </c>
      <c r="B17" s="9" t="s">
        <v>38</v>
      </c>
      <c r="C17" s="5" t="s">
        <v>36</v>
      </c>
      <c r="D17" s="5" t="s">
        <v>36</v>
      </c>
      <c r="E17" s="5" t="s">
        <v>36</v>
      </c>
      <c r="F17" s="5" t="s">
        <v>36</v>
      </c>
      <c r="G17" s="5" t="s">
        <v>36</v>
      </c>
    </row>
    <row r="18" spans="1:7" ht="55.2" x14ac:dyDescent="0.3">
      <c r="A18" s="5" t="s">
        <v>39</v>
      </c>
      <c r="B18" s="9" t="s">
        <v>40</v>
      </c>
      <c r="C18" s="5" t="s">
        <v>36</v>
      </c>
      <c r="D18" s="5" t="s">
        <v>36</v>
      </c>
      <c r="E18" s="5" t="s">
        <v>36</v>
      </c>
      <c r="F18" s="5" t="s">
        <v>36</v>
      </c>
      <c r="G18" s="5" t="s">
        <v>36</v>
      </c>
    </row>
    <row r="19" spans="1:7" ht="55.2" x14ac:dyDescent="0.3">
      <c r="A19" s="5" t="s">
        <v>41</v>
      </c>
      <c r="B19" s="9" t="s">
        <v>42</v>
      </c>
      <c r="C19" s="5" t="s">
        <v>36</v>
      </c>
      <c r="D19" s="5" t="s">
        <v>36</v>
      </c>
      <c r="E19" s="5" t="s">
        <v>36</v>
      </c>
      <c r="F19" s="5" t="s">
        <v>36</v>
      </c>
      <c r="G19" s="5" t="s">
        <v>36</v>
      </c>
    </row>
    <row r="20" spans="1:7" ht="165.6" customHeight="1" x14ac:dyDescent="0.3">
      <c r="A20" s="5" t="s">
        <v>43</v>
      </c>
      <c r="B20" s="9" t="s">
        <v>44</v>
      </c>
      <c r="C20" s="6"/>
      <c r="D20" s="6"/>
      <c r="E20" s="6"/>
      <c r="F20" s="6"/>
      <c r="G20" s="6"/>
    </row>
    <row r="21" spans="1:7" ht="18" customHeight="1" x14ac:dyDescent="0.3">
      <c r="A21" s="5" t="s">
        <v>45</v>
      </c>
      <c r="B21" s="9" t="s">
        <v>46</v>
      </c>
      <c r="C21" s="6"/>
      <c r="D21" s="6"/>
      <c r="E21" s="6"/>
      <c r="F21" s="6"/>
      <c r="G21" s="6"/>
    </row>
    <row r="22" spans="1:7" ht="26.4" customHeight="1" x14ac:dyDescent="0.3">
      <c r="A22" s="5" t="s">
        <v>27</v>
      </c>
      <c r="B22" s="9" t="s">
        <v>47</v>
      </c>
      <c r="C22" s="5" t="s">
        <v>36</v>
      </c>
      <c r="D22" s="5" t="s">
        <v>36</v>
      </c>
      <c r="E22" s="5" t="s">
        <v>36</v>
      </c>
      <c r="F22" s="5" t="s">
        <v>36</v>
      </c>
      <c r="G22" s="5" t="s">
        <v>36</v>
      </c>
    </row>
    <row r="23" spans="1:7" ht="94.8" customHeight="1" x14ac:dyDescent="0.3">
      <c r="A23" s="5" t="s">
        <v>48</v>
      </c>
      <c r="B23" s="9" t="s">
        <v>49</v>
      </c>
      <c r="C23" s="5" t="s">
        <v>36</v>
      </c>
      <c r="D23" s="5" t="s">
        <v>36</v>
      </c>
      <c r="E23" s="5" t="s">
        <v>36</v>
      </c>
      <c r="F23" s="5" t="s">
        <v>36</v>
      </c>
      <c r="G23" s="5" t="s">
        <v>36</v>
      </c>
    </row>
    <row r="24" spans="1:7" ht="35.4" customHeight="1" x14ac:dyDescent="0.3">
      <c r="A24" s="5" t="s">
        <v>50</v>
      </c>
      <c r="B24" s="9" t="s">
        <v>51</v>
      </c>
      <c r="C24" s="5" t="s">
        <v>36</v>
      </c>
      <c r="D24" s="5" t="s">
        <v>36</v>
      </c>
      <c r="E24" s="5" t="s">
        <v>36</v>
      </c>
      <c r="F24" s="5" t="s">
        <v>36</v>
      </c>
      <c r="G24" s="5" t="s">
        <v>36</v>
      </c>
    </row>
    <row r="25" spans="1:7" ht="45.6" customHeight="1" x14ac:dyDescent="0.3">
      <c r="A25" s="5" t="s">
        <v>52</v>
      </c>
      <c r="B25" s="9" t="s">
        <v>53</v>
      </c>
      <c r="C25" s="5" t="s">
        <v>36</v>
      </c>
      <c r="D25" s="5" t="s">
        <v>36</v>
      </c>
      <c r="E25" s="5" t="s">
        <v>36</v>
      </c>
      <c r="F25" s="5" t="s">
        <v>36</v>
      </c>
      <c r="G25" s="5" t="s">
        <v>36</v>
      </c>
    </row>
    <row r="26" spans="1:7" ht="166.8" customHeight="1" x14ac:dyDescent="0.3">
      <c r="A26" s="5" t="s">
        <v>54</v>
      </c>
      <c r="B26" s="9" t="s">
        <v>44</v>
      </c>
      <c r="C26" s="6"/>
      <c r="D26" s="6"/>
      <c r="E26" s="6"/>
      <c r="F26" s="6"/>
      <c r="G26" s="6"/>
    </row>
    <row r="27" spans="1:7" ht="19.8" customHeight="1" x14ac:dyDescent="0.3">
      <c r="A27" s="5" t="s">
        <v>45</v>
      </c>
      <c r="B27" s="9" t="s">
        <v>46</v>
      </c>
      <c r="C27" s="6"/>
      <c r="D27" s="6"/>
      <c r="E27" s="6"/>
      <c r="F27" s="6"/>
      <c r="G27" s="6"/>
    </row>
    <row r="28" spans="1:7" ht="27.6" customHeight="1" x14ac:dyDescent="0.3">
      <c r="A28" s="5" t="s">
        <v>55</v>
      </c>
      <c r="B28" s="9" t="s">
        <v>56</v>
      </c>
      <c r="C28" s="5" t="s">
        <v>36</v>
      </c>
      <c r="D28" s="5" t="s">
        <v>36</v>
      </c>
      <c r="E28" s="5" t="s">
        <v>36</v>
      </c>
      <c r="F28" s="5" t="s">
        <v>36</v>
      </c>
      <c r="G28" s="5" t="s">
        <v>36</v>
      </c>
    </row>
    <row r="29" spans="1:7" ht="61.8" customHeight="1" x14ac:dyDescent="0.3">
      <c r="A29" s="5" t="s">
        <v>57</v>
      </c>
      <c r="B29" s="9" t="s">
        <v>58</v>
      </c>
      <c r="C29" s="5" t="s">
        <v>36</v>
      </c>
      <c r="D29" s="5" t="s">
        <v>36</v>
      </c>
      <c r="E29" s="5" t="s">
        <v>36</v>
      </c>
      <c r="F29" s="5" t="s">
        <v>36</v>
      </c>
      <c r="G29" s="5" t="s">
        <v>36</v>
      </c>
    </row>
    <row r="30" spans="1:7" ht="94.8" customHeight="1" x14ac:dyDescent="0.3">
      <c r="A30" s="5" t="s">
        <v>59</v>
      </c>
      <c r="B30" s="9" t="s">
        <v>60</v>
      </c>
      <c r="C30" s="6"/>
      <c r="D30" s="6"/>
      <c r="E30" s="6"/>
      <c r="F30" s="6"/>
      <c r="G30" s="6"/>
    </row>
    <row r="31" spans="1:7" ht="19.2" customHeight="1" x14ac:dyDescent="0.3">
      <c r="A31" s="5" t="s">
        <v>45</v>
      </c>
      <c r="B31" s="9" t="s">
        <v>46</v>
      </c>
      <c r="C31" s="6"/>
      <c r="D31" s="6"/>
      <c r="E31" s="6"/>
      <c r="F31" s="6"/>
      <c r="G31" s="6"/>
    </row>
    <row r="32" spans="1:7" ht="103.8" customHeight="1" x14ac:dyDescent="0.3">
      <c r="A32" s="5" t="s">
        <v>61</v>
      </c>
      <c r="B32" s="9" t="s">
        <v>62</v>
      </c>
      <c r="C32" s="5" t="s">
        <v>36</v>
      </c>
      <c r="D32" s="5" t="s">
        <v>36</v>
      </c>
      <c r="E32" s="5" t="s">
        <v>36</v>
      </c>
      <c r="F32" s="5" t="s">
        <v>36</v>
      </c>
      <c r="G32" s="5" t="s">
        <v>36</v>
      </c>
    </row>
    <row r="33" spans="1:7" ht="76.2" customHeight="1" x14ac:dyDescent="0.3">
      <c r="A33" s="5" t="s">
        <v>63</v>
      </c>
      <c r="B33" s="9" t="s">
        <v>64</v>
      </c>
      <c r="C33" s="5" t="s">
        <v>36</v>
      </c>
      <c r="D33" s="5" t="s">
        <v>36</v>
      </c>
      <c r="E33" s="5" t="s">
        <v>36</v>
      </c>
      <c r="F33" s="5" t="s">
        <v>36</v>
      </c>
      <c r="G33" s="5" t="s">
        <v>36</v>
      </c>
    </row>
    <row r="34" spans="1:7" ht="41.4" x14ac:dyDescent="0.3">
      <c r="A34" s="5" t="s">
        <v>65</v>
      </c>
      <c r="B34" s="9" t="s">
        <v>66</v>
      </c>
      <c r="C34" s="5" t="s">
        <v>36</v>
      </c>
      <c r="D34" s="5" t="s">
        <v>36</v>
      </c>
      <c r="E34" s="5" t="s">
        <v>36</v>
      </c>
      <c r="F34" s="5" t="s">
        <v>36</v>
      </c>
      <c r="G34" s="5" t="s">
        <v>36</v>
      </c>
    </row>
    <row r="35" spans="1:7" ht="114" customHeight="1" x14ac:dyDescent="0.3">
      <c r="A35" s="5" t="s">
        <v>67</v>
      </c>
      <c r="B35" s="9" t="s">
        <v>68</v>
      </c>
      <c r="C35" s="6"/>
      <c r="D35" s="6"/>
      <c r="E35" s="6"/>
      <c r="F35" s="6"/>
      <c r="G35" s="6"/>
    </row>
    <row r="36" spans="1:7" ht="21" customHeight="1" x14ac:dyDescent="0.3">
      <c r="A36" s="5" t="s">
        <v>45</v>
      </c>
      <c r="B36" s="9" t="s">
        <v>46</v>
      </c>
      <c r="C36" s="6"/>
      <c r="D36" s="6"/>
      <c r="E36" s="6"/>
      <c r="F36" s="6"/>
      <c r="G36" s="6"/>
    </row>
    <row r="37" spans="1:7" ht="66" customHeight="1" x14ac:dyDescent="0.3">
      <c r="A37" s="5" t="s">
        <v>69</v>
      </c>
      <c r="B37" s="9" t="s">
        <v>70</v>
      </c>
      <c r="C37" s="5" t="s">
        <v>36</v>
      </c>
      <c r="D37" s="5" t="s">
        <v>36</v>
      </c>
      <c r="E37" s="5" t="s">
        <v>36</v>
      </c>
      <c r="F37" s="5" t="s">
        <v>36</v>
      </c>
      <c r="G37" s="5" t="s">
        <v>36</v>
      </c>
    </row>
    <row r="38" spans="1:7" ht="39" customHeight="1" x14ac:dyDescent="0.3">
      <c r="A38" s="5" t="s">
        <v>71</v>
      </c>
      <c r="B38" s="9" t="s">
        <v>72</v>
      </c>
      <c r="C38" s="5" t="s">
        <v>36</v>
      </c>
      <c r="D38" s="5" t="s">
        <v>36</v>
      </c>
      <c r="E38" s="5" t="s">
        <v>36</v>
      </c>
      <c r="F38" s="5" t="s">
        <v>36</v>
      </c>
      <c r="G38" s="5" t="s">
        <v>36</v>
      </c>
    </row>
    <row r="39" spans="1:7" ht="41.4" x14ac:dyDescent="0.3">
      <c r="A39" s="5" t="s">
        <v>73</v>
      </c>
      <c r="B39" s="9" t="s">
        <v>66</v>
      </c>
      <c r="C39" s="5" t="s">
        <v>36</v>
      </c>
      <c r="D39" s="5" t="s">
        <v>36</v>
      </c>
      <c r="E39" s="5" t="s">
        <v>36</v>
      </c>
      <c r="F39" s="5" t="s">
        <v>36</v>
      </c>
      <c r="G39" s="5" t="s">
        <v>36</v>
      </c>
    </row>
    <row r="40" spans="1:7" ht="117.6" customHeight="1" x14ac:dyDescent="0.3">
      <c r="A40" s="5" t="s">
        <v>74</v>
      </c>
      <c r="B40" s="9" t="s">
        <v>68</v>
      </c>
      <c r="C40" s="6"/>
      <c r="D40" s="6"/>
      <c r="E40" s="6"/>
      <c r="F40" s="6"/>
      <c r="G40" s="6"/>
    </row>
    <row r="41" spans="1:7" ht="21" customHeight="1" x14ac:dyDescent="0.3">
      <c r="A41" s="5" t="s">
        <v>45</v>
      </c>
      <c r="B41" s="9" t="s">
        <v>46</v>
      </c>
      <c r="C41" s="6"/>
      <c r="D41" s="6"/>
      <c r="E41" s="6"/>
      <c r="F41" s="6"/>
      <c r="G41" s="6"/>
    </row>
    <row r="42" spans="1:7" ht="52.8" customHeight="1" x14ac:dyDescent="0.3">
      <c r="A42" s="5" t="s">
        <v>75</v>
      </c>
      <c r="B42" s="9" t="s">
        <v>76</v>
      </c>
      <c r="C42" s="5" t="s">
        <v>36</v>
      </c>
      <c r="D42" s="5" t="s">
        <v>36</v>
      </c>
      <c r="E42" s="5" t="s">
        <v>36</v>
      </c>
      <c r="F42" s="5" t="s">
        <v>36</v>
      </c>
      <c r="G42" s="5" t="s">
        <v>36</v>
      </c>
    </row>
    <row r="43" spans="1:7" ht="27.6" x14ac:dyDescent="0.3">
      <c r="A43" s="5" t="s">
        <v>77</v>
      </c>
      <c r="B43" s="9" t="s">
        <v>78</v>
      </c>
      <c r="C43" s="6"/>
      <c r="D43" s="6"/>
      <c r="E43" s="6"/>
      <c r="F43" s="6"/>
      <c r="G43" s="6"/>
    </row>
    <row r="44" spans="1:7" ht="20.399999999999999" customHeight="1" x14ac:dyDescent="0.3">
      <c r="A44" s="5" t="s">
        <v>45</v>
      </c>
      <c r="B44" s="9" t="s">
        <v>46</v>
      </c>
      <c r="C44" s="6"/>
      <c r="D44" s="6"/>
      <c r="E44" s="6"/>
      <c r="F44" s="6"/>
      <c r="G44" s="6"/>
    </row>
    <row r="45" spans="1:7" ht="19.2" customHeight="1" x14ac:dyDescent="0.3">
      <c r="A45" s="1"/>
    </row>
    <row r="48" spans="1:7" ht="15.6" x14ac:dyDescent="0.3">
      <c r="A48" s="122" t="s">
        <v>181</v>
      </c>
      <c r="B48" s="13"/>
      <c r="C48" s="122"/>
      <c r="D48" s="122"/>
      <c r="E48" s="122"/>
      <c r="F48" s="122"/>
      <c r="G48" s="123" t="s">
        <v>182</v>
      </c>
    </row>
  </sheetData>
  <mergeCells count="5">
    <mergeCell ref="A12:G12"/>
    <mergeCell ref="A7:G7"/>
    <mergeCell ref="A8:G8"/>
    <mergeCell ref="A10:G10"/>
    <mergeCell ref="A9:G9"/>
  </mergeCells>
  <pageMargins left="0.70866141732283472" right="0.51181102362204722" top="0.74803149606299213" bottom="0.35433070866141736" header="0.31496062992125984" footer="0.1181102362204724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opLeftCell="A25" workbookViewId="0">
      <selection activeCell="A31" sqref="A31:XFD31"/>
    </sheetView>
  </sheetViews>
  <sheetFormatPr defaultRowHeight="14.4" x14ac:dyDescent="0.3"/>
  <cols>
    <col min="1" max="1" width="5.109375" style="7" customWidth="1"/>
    <col min="2" max="2" width="27.33203125" style="7" customWidth="1"/>
    <col min="3" max="6" width="13.6640625" style="7" customWidth="1"/>
    <col min="7" max="16384" width="8.88671875" style="7"/>
  </cols>
  <sheetData>
    <row r="1" spans="1:7" ht="15.6" x14ac:dyDescent="0.3">
      <c r="A1" s="13"/>
      <c r="B1" s="14"/>
      <c r="C1" s="14"/>
      <c r="D1" s="14"/>
      <c r="E1" s="15" t="s">
        <v>0</v>
      </c>
      <c r="F1" s="14"/>
    </row>
    <row r="2" spans="1:7" ht="15.6" x14ac:dyDescent="0.3">
      <c r="A2" s="14"/>
      <c r="B2" s="14"/>
      <c r="C2" s="14"/>
      <c r="D2" s="14"/>
      <c r="E2" s="11" t="s">
        <v>1</v>
      </c>
      <c r="F2" s="12"/>
    </row>
    <row r="3" spans="1:7" ht="15.6" x14ac:dyDescent="0.3">
      <c r="A3" s="14"/>
      <c r="B3" s="14"/>
      <c r="C3" s="14"/>
      <c r="D3" s="14"/>
      <c r="E3" s="11" t="s">
        <v>2</v>
      </c>
      <c r="F3" s="12"/>
    </row>
    <row r="4" spans="1:7" ht="15.6" x14ac:dyDescent="0.3">
      <c r="A4" s="14"/>
      <c r="B4" s="14"/>
      <c r="C4" s="14"/>
      <c r="D4" s="14"/>
      <c r="E4" s="11" t="s">
        <v>3</v>
      </c>
      <c r="F4" s="12"/>
    </row>
    <row r="5" spans="1:7" ht="15.6" x14ac:dyDescent="0.3">
      <c r="A5" s="14"/>
      <c r="B5" s="14"/>
      <c r="C5" s="14"/>
      <c r="D5" s="14"/>
      <c r="E5" s="11" t="s">
        <v>4</v>
      </c>
      <c r="F5" s="12"/>
    </row>
    <row r="6" spans="1:7" ht="15.6" x14ac:dyDescent="0.3">
      <c r="A6" s="13"/>
      <c r="B6" s="14"/>
      <c r="C6" s="14"/>
      <c r="D6" s="14"/>
      <c r="E6" s="14"/>
      <c r="F6" s="14"/>
    </row>
    <row r="7" spans="1:7" ht="15.6" x14ac:dyDescent="0.3">
      <c r="A7" s="85" t="s">
        <v>5</v>
      </c>
      <c r="B7" s="85"/>
      <c r="C7" s="85"/>
      <c r="D7" s="85"/>
      <c r="E7" s="85"/>
      <c r="F7" s="85"/>
    </row>
    <row r="8" spans="1:7" ht="15.6" x14ac:dyDescent="0.3">
      <c r="A8" s="85" t="s">
        <v>6</v>
      </c>
      <c r="B8" s="85"/>
      <c r="C8" s="85"/>
      <c r="D8" s="85"/>
      <c r="E8" s="85"/>
      <c r="F8" s="85"/>
    </row>
    <row r="9" spans="1:7" ht="15.6" x14ac:dyDescent="0.3">
      <c r="A9" s="85" t="s">
        <v>7</v>
      </c>
      <c r="B9" s="85"/>
      <c r="C9" s="85"/>
      <c r="D9" s="85"/>
      <c r="E9" s="85"/>
      <c r="F9" s="85"/>
    </row>
    <row r="10" spans="1:7" ht="15.6" x14ac:dyDescent="0.3">
      <c r="A10" s="85" t="s">
        <v>186</v>
      </c>
      <c r="B10" s="85"/>
      <c r="C10" s="85"/>
      <c r="D10" s="85"/>
      <c r="E10" s="85"/>
      <c r="F10" s="85"/>
    </row>
    <row r="11" spans="1:7" ht="15.6" x14ac:dyDescent="0.3">
      <c r="A11" s="22"/>
      <c r="B11" s="22"/>
      <c r="C11" s="22"/>
      <c r="D11" s="22"/>
      <c r="E11" s="22"/>
      <c r="F11" s="22"/>
    </row>
    <row r="12" spans="1:7" ht="15.6" x14ac:dyDescent="0.3">
      <c r="A12" s="91" t="s">
        <v>125</v>
      </c>
      <c r="B12" s="91"/>
      <c r="C12" s="91"/>
      <c r="D12" s="91"/>
      <c r="E12" s="91"/>
      <c r="F12" s="91"/>
      <c r="G12" s="125"/>
    </row>
    <row r="13" spans="1:7" ht="15.6" x14ac:dyDescent="0.3">
      <c r="A13" s="13"/>
      <c r="B13" s="14"/>
      <c r="C13" s="14"/>
      <c r="D13" s="14"/>
      <c r="E13" s="14"/>
      <c r="F13" s="14"/>
    </row>
    <row r="14" spans="1:7" ht="31.8" customHeight="1" x14ac:dyDescent="0.3">
      <c r="A14" s="89" t="s">
        <v>18</v>
      </c>
      <c r="B14" s="89" t="s">
        <v>19</v>
      </c>
      <c r="C14" s="89" t="s">
        <v>20</v>
      </c>
      <c r="D14" s="89"/>
      <c r="E14" s="89"/>
      <c r="F14" s="89" t="s">
        <v>21</v>
      </c>
    </row>
    <row r="15" spans="1:7" ht="69" x14ac:dyDescent="0.3">
      <c r="A15" s="89"/>
      <c r="B15" s="89"/>
      <c r="C15" s="16" t="s">
        <v>22</v>
      </c>
      <c r="D15" s="16" t="s">
        <v>23</v>
      </c>
      <c r="E15" s="16" t="s">
        <v>24</v>
      </c>
      <c r="F15" s="89"/>
    </row>
    <row r="16" spans="1:7" x14ac:dyDescent="0.3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</row>
    <row r="17" spans="1:6" s="23" customFormat="1" x14ac:dyDescent="0.3">
      <c r="A17" s="86" t="s">
        <v>138</v>
      </c>
      <c r="B17" s="87"/>
      <c r="C17" s="87"/>
      <c r="D17" s="87"/>
      <c r="E17" s="87"/>
      <c r="F17" s="88"/>
    </row>
    <row r="18" spans="1:6" ht="46.2" customHeight="1" x14ac:dyDescent="0.3">
      <c r="A18" s="16" t="s">
        <v>25</v>
      </c>
      <c r="B18" s="17" t="s">
        <v>26</v>
      </c>
      <c r="C18" s="21">
        <f>E18*F18</f>
        <v>20116.72</v>
      </c>
      <c r="D18" s="19">
        <v>9</v>
      </c>
      <c r="E18" s="19">
        <v>1508</v>
      </c>
      <c r="F18" s="19">
        <v>13.34</v>
      </c>
    </row>
    <row r="19" spans="1:6" ht="41.4" x14ac:dyDescent="0.3">
      <c r="A19" s="16" t="s">
        <v>27</v>
      </c>
      <c r="B19" s="17" t="s">
        <v>133</v>
      </c>
      <c r="C19" s="21">
        <f>E19*F19</f>
        <v>6439.1599999999989</v>
      </c>
      <c r="D19" s="19">
        <v>9</v>
      </c>
      <c r="E19" s="19">
        <v>1508</v>
      </c>
      <c r="F19" s="19">
        <v>4.2699999999999996</v>
      </c>
    </row>
    <row r="20" spans="1:6" x14ac:dyDescent="0.3">
      <c r="A20" s="86" t="s">
        <v>139</v>
      </c>
      <c r="B20" s="87"/>
      <c r="C20" s="87"/>
      <c r="D20" s="87"/>
      <c r="E20" s="87"/>
      <c r="F20" s="88"/>
    </row>
    <row r="21" spans="1:6" ht="41.4" x14ac:dyDescent="0.3">
      <c r="A21" s="20" t="s">
        <v>25</v>
      </c>
      <c r="B21" s="17" t="s">
        <v>26</v>
      </c>
      <c r="C21" s="21">
        <f>E21*F21</f>
        <v>2279.7439999999997</v>
      </c>
      <c r="D21" s="20">
        <v>43</v>
      </c>
      <c r="E21" s="20">
        <v>1273.5999999999999</v>
      </c>
      <c r="F21" s="20">
        <v>1.79</v>
      </c>
    </row>
    <row r="22" spans="1:6" ht="41.4" x14ac:dyDescent="0.3">
      <c r="A22" s="20" t="s">
        <v>27</v>
      </c>
      <c r="B22" s="17" t="s">
        <v>133</v>
      </c>
      <c r="C22" s="21">
        <f>E22*F22</f>
        <v>2063.232</v>
      </c>
      <c r="D22" s="20">
        <v>43</v>
      </c>
      <c r="E22" s="20">
        <v>1273.5999999999999</v>
      </c>
      <c r="F22" s="20">
        <v>1.62</v>
      </c>
    </row>
    <row r="23" spans="1:6" x14ac:dyDescent="0.3">
      <c r="A23" s="86" t="s">
        <v>140</v>
      </c>
      <c r="B23" s="87"/>
      <c r="C23" s="87"/>
      <c r="D23" s="87"/>
      <c r="E23" s="87"/>
      <c r="F23" s="88"/>
    </row>
    <row r="24" spans="1:6" ht="41.4" x14ac:dyDescent="0.3">
      <c r="A24" s="20" t="s">
        <v>25</v>
      </c>
      <c r="B24" s="17" t="s">
        <v>26</v>
      </c>
      <c r="C24" s="21">
        <f>E24*F24</f>
        <v>12858.245999999999</v>
      </c>
      <c r="D24" s="20">
        <v>9</v>
      </c>
      <c r="E24" s="20">
        <v>485.4</v>
      </c>
      <c r="F24" s="20">
        <v>26.49</v>
      </c>
    </row>
    <row r="25" spans="1:6" ht="41.4" x14ac:dyDescent="0.3">
      <c r="A25" s="20" t="s">
        <v>27</v>
      </c>
      <c r="B25" s="17" t="s">
        <v>133</v>
      </c>
      <c r="C25" s="21">
        <f>E25*F25</f>
        <v>5654.91</v>
      </c>
      <c r="D25" s="20">
        <v>9</v>
      </c>
      <c r="E25" s="20">
        <v>485.4</v>
      </c>
      <c r="F25" s="20">
        <v>11.65</v>
      </c>
    </row>
    <row r="26" spans="1:6" x14ac:dyDescent="0.3">
      <c r="A26" s="86" t="s">
        <v>187</v>
      </c>
      <c r="B26" s="87"/>
      <c r="C26" s="87"/>
      <c r="D26" s="87"/>
      <c r="E26" s="87"/>
      <c r="F26" s="88"/>
    </row>
    <row r="27" spans="1:6" ht="41.4" x14ac:dyDescent="0.3">
      <c r="A27" s="20" t="s">
        <v>25</v>
      </c>
      <c r="B27" s="17" t="s">
        <v>26</v>
      </c>
      <c r="C27" s="21">
        <f>E27*F27</f>
        <v>15131.52</v>
      </c>
      <c r="D27" s="20">
        <v>9</v>
      </c>
      <c r="E27" s="20">
        <v>485.4</v>
      </c>
      <c r="F27" s="84">
        <f>ТУ!C17*D27/'прил 2'!E27</f>
        <v>31.173300370828187</v>
      </c>
    </row>
    <row r="28" spans="1:6" ht="41.4" x14ac:dyDescent="0.3">
      <c r="A28" s="20" t="s">
        <v>27</v>
      </c>
      <c r="B28" s="17" t="s">
        <v>133</v>
      </c>
      <c r="C28" s="21">
        <f>E28*F28</f>
        <v>10455.300000000001</v>
      </c>
      <c r="D28" s="20">
        <v>9</v>
      </c>
      <c r="E28" s="20">
        <v>485.4</v>
      </c>
      <c r="F28" s="84">
        <f>'Проверка ТУ'!C17*'прил 2'!D28/'прил 2'!E28</f>
        <v>21.539555006180471</v>
      </c>
    </row>
    <row r="31" spans="1:6" ht="15.6" x14ac:dyDescent="0.3">
      <c r="A31" s="122" t="s">
        <v>181</v>
      </c>
      <c r="B31" s="13"/>
      <c r="C31" s="122"/>
      <c r="D31" s="122"/>
      <c r="E31" s="122"/>
      <c r="F31" s="123" t="s">
        <v>182</v>
      </c>
    </row>
  </sheetData>
  <mergeCells count="13">
    <mergeCell ref="A7:F7"/>
    <mergeCell ref="A14:A15"/>
    <mergeCell ref="B14:B15"/>
    <mergeCell ref="C14:E14"/>
    <mergeCell ref="F14:F15"/>
    <mergeCell ref="A10:F10"/>
    <mergeCell ref="A9:F9"/>
    <mergeCell ref="A12:F12"/>
    <mergeCell ref="A17:F17"/>
    <mergeCell ref="A20:F20"/>
    <mergeCell ref="A23:F23"/>
    <mergeCell ref="A26:F26"/>
    <mergeCell ref="A8:F8"/>
  </mergeCells>
  <pageMargins left="0.70866141732283472" right="0.70866141732283472" top="0.35433070866141736" bottom="0.35433070866141736" header="0.11811023622047245" footer="0.19685039370078741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opLeftCell="A17" workbookViewId="0">
      <selection activeCell="A12" sqref="A12:E12"/>
    </sheetView>
  </sheetViews>
  <sheetFormatPr defaultRowHeight="14.4" x14ac:dyDescent="0.3"/>
  <cols>
    <col min="1" max="1" width="7.109375" style="7" customWidth="1"/>
    <col min="2" max="2" width="38.21875" style="7" customWidth="1"/>
    <col min="3" max="5" width="14.44140625" style="7" customWidth="1"/>
    <col min="6" max="16384" width="8.88671875" style="7"/>
  </cols>
  <sheetData>
    <row r="1" spans="1:5" ht="15.6" x14ac:dyDescent="0.3">
      <c r="D1" s="15" t="s">
        <v>8</v>
      </c>
    </row>
    <row r="2" spans="1:5" x14ac:dyDescent="0.3">
      <c r="D2" s="11" t="s">
        <v>1</v>
      </c>
      <c r="E2" s="12"/>
    </row>
    <row r="3" spans="1:5" x14ac:dyDescent="0.3">
      <c r="D3" s="11" t="s">
        <v>2</v>
      </c>
      <c r="E3" s="12"/>
    </row>
    <row r="4" spans="1:5" x14ac:dyDescent="0.3">
      <c r="D4" s="11" t="s">
        <v>3</v>
      </c>
      <c r="E4" s="12"/>
    </row>
    <row r="5" spans="1:5" x14ac:dyDescent="0.3">
      <c r="D5" s="11" t="s">
        <v>4</v>
      </c>
      <c r="E5" s="12"/>
    </row>
    <row r="6" spans="1:5" x14ac:dyDescent="0.3">
      <c r="A6" s="10"/>
    </row>
    <row r="7" spans="1:5" x14ac:dyDescent="0.3">
      <c r="A7" s="10"/>
    </row>
    <row r="8" spans="1:5" ht="15.6" x14ac:dyDescent="0.3">
      <c r="A8" s="85" t="s">
        <v>9</v>
      </c>
      <c r="B8" s="85"/>
      <c r="C8" s="85"/>
      <c r="D8" s="85"/>
      <c r="E8" s="85"/>
    </row>
    <row r="9" spans="1:5" ht="15.6" x14ac:dyDescent="0.3">
      <c r="A9" s="85" t="s">
        <v>129</v>
      </c>
      <c r="B9" s="85"/>
      <c r="C9" s="85"/>
      <c r="D9" s="85"/>
      <c r="E9" s="85"/>
    </row>
    <row r="10" spans="1:5" ht="15.6" x14ac:dyDescent="0.3">
      <c r="A10" s="85" t="s">
        <v>130</v>
      </c>
      <c r="B10" s="85"/>
      <c r="C10" s="85"/>
      <c r="D10" s="85"/>
      <c r="E10" s="85"/>
    </row>
    <row r="11" spans="1:5" ht="15.6" x14ac:dyDescent="0.3">
      <c r="A11" s="85"/>
      <c r="B11" s="85"/>
      <c r="C11" s="85"/>
      <c r="D11" s="85"/>
      <c r="E11" s="85"/>
    </row>
    <row r="12" spans="1:5" ht="15.6" x14ac:dyDescent="0.3">
      <c r="A12" s="91" t="s">
        <v>125</v>
      </c>
      <c r="B12" s="91"/>
      <c r="C12" s="91"/>
      <c r="D12" s="91"/>
      <c r="E12" s="91"/>
    </row>
    <row r="13" spans="1:5" x14ac:dyDescent="0.3">
      <c r="A13" s="90"/>
      <c r="B13" s="90"/>
      <c r="C13" s="90"/>
      <c r="D13" s="90"/>
      <c r="E13" s="90"/>
    </row>
    <row r="14" spans="1:5" x14ac:dyDescent="0.3">
      <c r="E14" s="2" t="s">
        <v>79</v>
      </c>
    </row>
    <row r="15" spans="1:5" ht="33.6" customHeight="1" x14ac:dyDescent="0.3">
      <c r="A15" s="16" t="s">
        <v>18</v>
      </c>
      <c r="B15" s="16" t="s">
        <v>80</v>
      </c>
      <c r="C15" s="16" t="s">
        <v>134</v>
      </c>
      <c r="D15" s="19" t="s">
        <v>131</v>
      </c>
      <c r="E15" s="19" t="s">
        <v>132</v>
      </c>
    </row>
    <row r="16" spans="1:5" ht="15.6" customHeight="1" x14ac:dyDescent="0.3">
      <c r="A16" s="16">
        <v>1</v>
      </c>
      <c r="B16" s="16">
        <v>2</v>
      </c>
      <c r="C16" s="16">
        <v>3</v>
      </c>
      <c r="D16" s="16">
        <v>4</v>
      </c>
      <c r="E16" s="16">
        <v>5</v>
      </c>
    </row>
    <row r="17" spans="1:5" ht="27.6" x14ac:dyDescent="0.3">
      <c r="A17" s="16" t="s">
        <v>25</v>
      </c>
      <c r="B17" s="17" t="s">
        <v>81</v>
      </c>
      <c r="C17" s="21">
        <f>C18+C19+C20+C21+C22+C31</f>
        <v>18513.154999999999</v>
      </c>
      <c r="D17" s="21">
        <f t="shared" ref="D17:E17" si="0">D18+D19+D20+D21+D22+D31</f>
        <v>4342.97</v>
      </c>
      <c r="E17" s="21">
        <f t="shared" si="0"/>
        <v>26555.870000000003</v>
      </c>
    </row>
    <row r="18" spans="1:5" ht="18.600000000000001" customHeight="1" x14ac:dyDescent="0.3">
      <c r="A18" s="16" t="s">
        <v>82</v>
      </c>
      <c r="B18" s="17" t="s">
        <v>83</v>
      </c>
      <c r="C18" s="21"/>
      <c r="D18" s="21"/>
      <c r="E18" s="21"/>
    </row>
    <row r="19" spans="1:5" x14ac:dyDescent="0.3">
      <c r="A19" s="16" t="s">
        <v>84</v>
      </c>
      <c r="B19" s="17" t="s">
        <v>85</v>
      </c>
      <c r="C19" s="21"/>
      <c r="D19" s="21"/>
      <c r="E19" s="21"/>
    </row>
    <row r="20" spans="1:5" x14ac:dyDescent="0.3">
      <c r="A20" s="16" t="s">
        <v>86</v>
      </c>
      <c r="B20" s="17" t="s">
        <v>87</v>
      </c>
      <c r="C20" s="21">
        <v>6577.87</v>
      </c>
      <c r="D20" s="21">
        <v>1439.33</v>
      </c>
      <c r="E20" s="21">
        <v>9671.09</v>
      </c>
    </row>
    <row r="21" spans="1:5" x14ac:dyDescent="0.3">
      <c r="A21" s="16" t="s">
        <v>88</v>
      </c>
      <c r="B21" s="17" t="s">
        <v>89</v>
      </c>
      <c r="C21" s="21">
        <v>1986.49</v>
      </c>
      <c r="D21" s="21">
        <v>434.67</v>
      </c>
      <c r="E21" s="21">
        <v>2920.63</v>
      </c>
    </row>
    <row r="22" spans="1:5" x14ac:dyDescent="0.3">
      <c r="A22" s="16" t="s">
        <v>90</v>
      </c>
      <c r="B22" s="17" t="s">
        <v>91</v>
      </c>
      <c r="C22" s="21">
        <f>C23+C24+C25</f>
        <v>9067.2099999999991</v>
      </c>
      <c r="D22" s="21">
        <f t="shared" ref="D22:E22" si="1">D23+D24+D25</f>
        <v>2262.16</v>
      </c>
      <c r="E22" s="21">
        <f t="shared" si="1"/>
        <v>12699.59</v>
      </c>
    </row>
    <row r="23" spans="1:5" ht="27.6" x14ac:dyDescent="0.3">
      <c r="A23" s="16" t="s">
        <v>92</v>
      </c>
      <c r="B23" s="17" t="s">
        <v>93</v>
      </c>
      <c r="C23" s="21">
        <v>6238.07</v>
      </c>
      <c r="D23" s="21">
        <v>1643.1</v>
      </c>
      <c r="E23" s="21">
        <v>8540.07</v>
      </c>
    </row>
    <row r="24" spans="1:5" ht="41.4" x14ac:dyDescent="0.3">
      <c r="A24" s="16" t="s">
        <v>94</v>
      </c>
      <c r="B24" s="17" t="s">
        <v>95</v>
      </c>
      <c r="C24" s="21"/>
      <c r="D24" s="21"/>
      <c r="E24" s="21"/>
    </row>
    <row r="25" spans="1:5" ht="27.6" x14ac:dyDescent="0.3">
      <c r="A25" s="16" t="s">
        <v>96</v>
      </c>
      <c r="B25" s="17" t="s">
        <v>97</v>
      </c>
      <c r="C25" s="21">
        <v>2829.14</v>
      </c>
      <c r="D25" s="21">
        <v>619.05999999999995</v>
      </c>
      <c r="E25" s="21">
        <v>4159.5200000000004</v>
      </c>
    </row>
    <row r="26" spans="1:5" ht="16.2" customHeight="1" x14ac:dyDescent="0.3">
      <c r="A26" s="16" t="s">
        <v>98</v>
      </c>
      <c r="B26" s="17" t="s">
        <v>99</v>
      </c>
      <c r="C26" s="21"/>
      <c r="D26" s="21"/>
      <c r="E26" s="21"/>
    </row>
    <row r="27" spans="1:5" ht="26.4" customHeight="1" x14ac:dyDescent="0.3">
      <c r="A27" s="16" t="s">
        <v>100</v>
      </c>
      <c r="B27" s="17" t="s">
        <v>101</v>
      </c>
      <c r="C27" s="21"/>
      <c r="D27" s="21"/>
      <c r="E27" s="21"/>
    </row>
    <row r="28" spans="1:5" ht="49.2" customHeight="1" x14ac:dyDescent="0.3">
      <c r="A28" s="16" t="s">
        <v>102</v>
      </c>
      <c r="B28" s="17" t="s">
        <v>103</v>
      </c>
      <c r="C28" s="21"/>
      <c r="D28" s="21"/>
      <c r="E28" s="21"/>
    </row>
    <row r="29" spans="1:5" ht="18" customHeight="1" x14ac:dyDescent="0.3">
      <c r="A29" s="16" t="s">
        <v>104</v>
      </c>
      <c r="B29" s="17" t="s">
        <v>105</v>
      </c>
      <c r="C29" s="21"/>
      <c r="D29" s="21"/>
      <c r="E29" s="21"/>
    </row>
    <row r="30" spans="1:5" ht="16.8" customHeight="1" x14ac:dyDescent="0.3">
      <c r="A30" s="16" t="s">
        <v>106</v>
      </c>
      <c r="B30" s="17" t="s">
        <v>135</v>
      </c>
      <c r="C30" s="21"/>
      <c r="D30" s="21"/>
      <c r="E30" s="21"/>
    </row>
    <row r="31" spans="1:5" x14ac:dyDescent="0.3">
      <c r="A31" s="16" t="s">
        <v>107</v>
      </c>
      <c r="B31" s="17" t="s">
        <v>108</v>
      </c>
      <c r="C31" s="21">
        <f>C32+C33+C34+C35</f>
        <v>881.58500000000004</v>
      </c>
      <c r="D31" s="21">
        <f t="shared" ref="D31:E31" si="2">D32+D33+D34+D35</f>
        <v>206.81</v>
      </c>
      <c r="E31" s="21">
        <f t="shared" si="2"/>
        <v>1264.56</v>
      </c>
    </row>
    <row r="32" spans="1:5" x14ac:dyDescent="0.3">
      <c r="A32" s="16" t="s">
        <v>109</v>
      </c>
      <c r="B32" s="17" t="s">
        <v>110</v>
      </c>
      <c r="C32" s="21"/>
      <c r="D32" s="21"/>
      <c r="E32" s="21"/>
    </row>
    <row r="33" spans="1:5" x14ac:dyDescent="0.3">
      <c r="A33" s="16" t="s">
        <v>111</v>
      </c>
      <c r="B33" s="17" t="s">
        <v>112</v>
      </c>
      <c r="C33" s="21"/>
      <c r="D33" s="21"/>
      <c r="E33" s="21"/>
    </row>
    <row r="34" spans="1:5" x14ac:dyDescent="0.3">
      <c r="A34" s="16" t="s">
        <v>113</v>
      </c>
      <c r="B34" s="17" t="s">
        <v>114</v>
      </c>
      <c r="C34" s="21">
        <v>881.58500000000004</v>
      </c>
      <c r="D34" s="21">
        <v>206.81</v>
      </c>
      <c r="E34" s="21">
        <v>1264.56</v>
      </c>
    </row>
    <row r="35" spans="1:5" ht="27.6" x14ac:dyDescent="0.3">
      <c r="A35" s="16" t="s">
        <v>115</v>
      </c>
      <c r="B35" s="17" t="s">
        <v>116</v>
      </c>
      <c r="C35" s="21"/>
      <c r="D35" s="21"/>
      <c r="E35" s="21"/>
    </row>
    <row r="36" spans="1:5" ht="27.6" customHeight="1" x14ac:dyDescent="0.3">
      <c r="A36" s="1"/>
    </row>
    <row r="39" spans="1:5" ht="15.6" x14ac:dyDescent="0.3">
      <c r="A39" s="122" t="s">
        <v>181</v>
      </c>
      <c r="B39" s="13"/>
      <c r="C39" s="122"/>
      <c r="D39" s="122"/>
      <c r="E39" s="123" t="s">
        <v>182</v>
      </c>
    </row>
  </sheetData>
  <mergeCells count="6">
    <mergeCell ref="A9:E9"/>
    <mergeCell ref="A8:E8"/>
    <mergeCell ref="A13:E13"/>
    <mergeCell ref="A11:E11"/>
    <mergeCell ref="A12:E12"/>
    <mergeCell ref="A10:E10"/>
  </mergeCells>
  <pageMargins left="0.70866141732283472" right="0.51181102362204722" top="0.74803149606299213" bottom="0.35433070866141736" header="0.31496062992125984" footer="0.1181102362204724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opLeftCell="A16" workbookViewId="0">
      <selection activeCell="J19" sqref="J19"/>
    </sheetView>
  </sheetViews>
  <sheetFormatPr defaultRowHeight="14.4" x14ac:dyDescent="0.3"/>
  <cols>
    <col min="1" max="1" width="3.6640625" customWidth="1"/>
    <col min="2" max="2" width="36" customWidth="1"/>
    <col min="3" max="6" width="12.109375" customWidth="1"/>
  </cols>
  <sheetData>
    <row r="1" spans="1:6" ht="15.6" x14ac:dyDescent="0.3">
      <c r="D1" s="15" t="s">
        <v>10</v>
      </c>
    </row>
    <row r="2" spans="1:6" x14ac:dyDescent="0.3">
      <c r="D2" s="11" t="s">
        <v>1</v>
      </c>
      <c r="F2" s="18"/>
    </row>
    <row r="3" spans="1:6" x14ac:dyDescent="0.3">
      <c r="D3" s="11" t="s">
        <v>2</v>
      </c>
      <c r="F3" s="18"/>
    </row>
    <row r="4" spans="1:6" x14ac:dyDescent="0.3">
      <c r="D4" s="11" t="s">
        <v>3</v>
      </c>
      <c r="F4" s="18"/>
    </row>
    <row r="5" spans="1:6" x14ac:dyDescent="0.3">
      <c r="D5" s="11" t="s">
        <v>4</v>
      </c>
      <c r="F5" s="18"/>
    </row>
    <row r="6" spans="1:6" x14ac:dyDescent="0.3">
      <c r="A6" s="10"/>
    </row>
    <row r="7" spans="1:6" x14ac:dyDescent="0.3">
      <c r="A7" s="10"/>
    </row>
    <row r="8" spans="1:6" x14ac:dyDescent="0.3">
      <c r="A8" s="10"/>
    </row>
    <row r="9" spans="1:6" ht="15.6" x14ac:dyDescent="0.3">
      <c r="A9" s="85" t="s">
        <v>11</v>
      </c>
      <c r="B9" s="85"/>
      <c r="C9" s="85"/>
      <c r="D9" s="85"/>
      <c r="E9" s="85"/>
      <c r="F9" s="85"/>
    </row>
    <row r="10" spans="1:6" ht="15.6" x14ac:dyDescent="0.3">
      <c r="A10" s="85" t="s">
        <v>12</v>
      </c>
      <c r="B10" s="85"/>
      <c r="C10" s="85"/>
      <c r="D10" s="85"/>
      <c r="E10" s="85"/>
      <c r="F10" s="85"/>
    </row>
    <row r="11" spans="1:6" ht="15.6" x14ac:dyDescent="0.3">
      <c r="A11" s="85" t="s">
        <v>13</v>
      </c>
      <c r="B11" s="85"/>
      <c r="C11" s="85"/>
      <c r="D11" s="85"/>
      <c r="E11" s="85"/>
      <c r="F11" s="85"/>
    </row>
    <row r="12" spans="1:6" ht="15.6" x14ac:dyDescent="0.3">
      <c r="A12" s="85" t="s">
        <v>14</v>
      </c>
      <c r="B12" s="85"/>
      <c r="C12" s="85"/>
      <c r="D12" s="85"/>
      <c r="E12" s="85"/>
      <c r="F12" s="85"/>
    </row>
    <row r="13" spans="1:6" ht="15.6" x14ac:dyDescent="0.3">
      <c r="A13" s="85" t="s">
        <v>15</v>
      </c>
      <c r="B13" s="85"/>
      <c r="C13" s="85"/>
      <c r="D13" s="85"/>
      <c r="E13" s="85"/>
      <c r="F13" s="85"/>
    </row>
    <row r="14" spans="1:6" ht="15.6" x14ac:dyDescent="0.3">
      <c r="A14" s="91" t="s">
        <v>125</v>
      </c>
      <c r="B14" s="91"/>
      <c r="C14" s="91"/>
      <c r="D14" s="91"/>
      <c r="E14" s="91"/>
      <c r="F14" s="91"/>
    </row>
    <row r="15" spans="1:6" x14ac:dyDescent="0.3">
      <c r="A15" s="10"/>
    </row>
    <row r="16" spans="1:6" x14ac:dyDescent="0.3">
      <c r="F16" s="2" t="s">
        <v>16</v>
      </c>
    </row>
    <row r="17" spans="1:6" ht="41.4" x14ac:dyDescent="0.3">
      <c r="A17" s="16" t="s">
        <v>18</v>
      </c>
      <c r="B17" s="16" t="s">
        <v>80</v>
      </c>
      <c r="C17" s="20" t="s">
        <v>188</v>
      </c>
      <c r="D17" s="16" t="s">
        <v>134</v>
      </c>
      <c r="E17" s="16" t="s">
        <v>136</v>
      </c>
      <c r="F17" s="16" t="s">
        <v>132</v>
      </c>
    </row>
    <row r="18" spans="1:6" x14ac:dyDescent="0.3">
      <c r="A18" s="16">
        <v>1</v>
      </c>
      <c r="B18" s="16">
        <v>2</v>
      </c>
      <c r="C18" s="20">
        <v>3</v>
      </c>
      <c r="D18" s="20">
        <v>4</v>
      </c>
      <c r="E18" s="20">
        <v>5</v>
      </c>
      <c r="F18" s="20">
        <v>6</v>
      </c>
    </row>
    <row r="19" spans="1:6" ht="27.6" customHeight="1" x14ac:dyDescent="0.3">
      <c r="A19" s="89" t="s">
        <v>17</v>
      </c>
      <c r="B19" s="89"/>
      <c r="C19" s="89"/>
      <c r="D19" s="89"/>
      <c r="E19" s="89"/>
      <c r="F19" s="89"/>
    </row>
    <row r="20" spans="1:6" ht="27.6" x14ac:dyDescent="0.3">
      <c r="A20" s="16" t="s">
        <v>25</v>
      </c>
      <c r="B20" s="17" t="s">
        <v>125</v>
      </c>
      <c r="C20" s="84">
        <f>'прил 2'!F27</f>
        <v>31.173300370828187</v>
      </c>
      <c r="D20" s="19">
        <v>26.49</v>
      </c>
      <c r="E20" s="19">
        <v>1.79</v>
      </c>
      <c r="F20" s="19">
        <v>13.34</v>
      </c>
    </row>
    <row r="21" spans="1:6" ht="27.6" customHeight="1" x14ac:dyDescent="0.3">
      <c r="A21" s="89" t="s">
        <v>137</v>
      </c>
      <c r="B21" s="89"/>
      <c r="C21" s="89"/>
      <c r="D21" s="89"/>
      <c r="E21" s="89"/>
      <c r="F21" s="89"/>
    </row>
    <row r="22" spans="1:6" ht="27.6" x14ac:dyDescent="0.3">
      <c r="A22" s="16" t="s">
        <v>25</v>
      </c>
      <c r="B22" s="17" t="s">
        <v>125</v>
      </c>
      <c r="C22" s="84">
        <f>'прил 2'!F28</f>
        <v>21.539555006180471</v>
      </c>
      <c r="D22" s="19">
        <v>11.65</v>
      </c>
      <c r="E22" s="19">
        <v>1.62</v>
      </c>
      <c r="F22" s="19">
        <v>4.2699999999999996</v>
      </c>
    </row>
    <row r="23" spans="1:6" x14ac:dyDescent="0.3">
      <c r="A23" s="1"/>
    </row>
    <row r="27" spans="1:6" ht="15.6" x14ac:dyDescent="0.3">
      <c r="A27" s="122" t="s">
        <v>181</v>
      </c>
      <c r="B27" s="13"/>
      <c r="C27" s="122"/>
      <c r="D27" s="122"/>
      <c r="F27" s="123" t="s">
        <v>182</v>
      </c>
    </row>
  </sheetData>
  <mergeCells count="8">
    <mergeCell ref="A9:F9"/>
    <mergeCell ref="A19:F19"/>
    <mergeCell ref="A21:F21"/>
    <mergeCell ref="A13:F13"/>
    <mergeCell ref="A12:F12"/>
    <mergeCell ref="A11:F11"/>
    <mergeCell ref="A10:F10"/>
    <mergeCell ref="A14:F14"/>
  </mergeCells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workbookViewId="0">
      <selection activeCell="A13" sqref="A13:F13"/>
    </sheetView>
  </sheetViews>
  <sheetFormatPr defaultRowHeight="14.4" x14ac:dyDescent="0.3"/>
  <cols>
    <col min="1" max="1" width="5.109375" style="3" customWidth="1"/>
    <col min="2" max="2" width="32.5546875" style="7" customWidth="1"/>
    <col min="3" max="3" width="9.88671875" style="7" customWidth="1"/>
    <col min="4" max="4" width="11.33203125" style="7" customWidth="1"/>
    <col min="5" max="6" width="14.6640625" style="7" customWidth="1"/>
    <col min="7" max="16384" width="8.88671875" style="7"/>
  </cols>
  <sheetData>
    <row r="1" spans="1:9" ht="15.6" x14ac:dyDescent="0.3">
      <c r="A1" s="7"/>
      <c r="E1" s="15" t="s">
        <v>117</v>
      </c>
    </row>
    <row r="2" spans="1:9" x14ac:dyDescent="0.3">
      <c r="A2" s="7"/>
      <c r="E2" s="11" t="s">
        <v>1</v>
      </c>
    </row>
    <row r="3" spans="1:9" x14ac:dyDescent="0.3">
      <c r="A3" s="7"/>
      <c r="E3" s="11" t="s">
        <v>2</v>
      </c>
    </row>
    <row r="4" spans="1:9" x14ac:dyDescent="0.3">
      <c r="A4" s="7"/>
      <c r="E4" s="11" t="s">
        <v>3</v>
      </c>
    </row>
    <row r="5" spans="1:9" x14ac:dyDescent="0.3">
      <c r="A5" s="7"/>
      <c r="E5" s="11" t="s">
        <v>4</v>
      </c>
    </row>
    <row r="6" spans="1:9" x14ac:dyDescent="0.3">
      <c r="A6" s="10"/>
    </row>
    <row r="7" spans="1:9" x14ac:dyDescent="0.3">
      <c r="A7" s="10"/>
    </row>
    <row r="8" spans="1:9" ht="15.6" x14ac:dyDescent="0.3">
      <c r="A8" s="85" t="s">
        <v>118</v>
      </c>
      <c r="B8" s="85"/>
      <c r="C8" s="85"/>
      <c r="D8" s="85"/>
      <c r="E8" s="85"/>
      <c r="F8" s="85"/>
    </row>
    <row r="9" spans="1:9" ht="15.6" x14ac:dyDescent="0.3">
      <c r="A9" s="85" t="s">
        <v>119</v>
      </c>
      <c r="B9" s="85"/>
      <c r="C9" s="85"/>
      <c r="D9" s="85"/>
      <c r="E9" s="85"/>
      <c r="F9" s="85"/>
    </row>
    <row r="10" spans="1:9" ht="15.6" x14ac:dyDescent="0.3">
      <c r="A10" s="85" t="s">
        <v>120</v>
      </c>
      <c r="B10" s="85"/>
      <c r="C10" s="85"/>
      <c r="D10" s="85"/>
      <c r="E10" s="85"/>
      <c r="F10" s="85"/>
    </row>
    <row r="11" spans="1:9" ht="15.6" x14ac:dyDescent="0.3">
      <c r="A11" s="85" t="s">
        <v>121</v>
      </c>
      <c r="B11" s="85"/>
      <c r="C11" s="85"/>
      <c r="D11" s="85"/>
      <c r="E11" s="85"/>
      <c r="F11" s="85"/>
    </row>
    <row r="12" spans="1:9" ht="15.6" x14ac:dyDescent="0.3">
      <c r="A12" s="22"/>
      <c r="B12" s="22"/>
      <c r="C12" s="22"/>
      <c r="D12" s="22"/>
      <c r="E12" s="22"/>
      <c r="F12" s="22"/>
    </row>
    <row r="13" spans="1:9" ht="15.6" x14ac:dyDescent="0.3">
      <c r="A13" s="91" t="s">
        <v>125</v>
      </c>
      <c r="B13" s="91"/>
      <c r="C13" s="91"/>
      <c r="D13" s="91"/>
      <c r="E13" s="91"/>
      <c r="F13" s="91"/>
      <c r="G13" s="124"/>
      <c r="H13" s="124"/>
      <c r="I13" s="124"/>
    </row>
    <row r="14" spans="1:9" x14ac:dyDescent="0.3">
      <c r="A14" s="4"/>
    </row>
    <row r="15" spans="1:9" ht="55.2" x14ac:dyDescent="0.3">
      <c r="A15" s="5" t="s">
        <v>18</v>
      </c>
      <c r="B15" s="5" t="s">
        <v>29</v>
      </c>
      <c r="C15" s="5" t="s">
        <v>30</v>
      </c>
      <c r="D15" s="5" t="s">
        <v>31</v>
      </c>
      <c r="E15" s="5" t="s">
        <v>32</v>
      </c>
      <c r="F15" s="5" t="s">
        <v>122</v>
      </c>
    </row>
    <row r="16" spans="1:9" x14ac:dyDescent="0.3">
      <c r="A16" s="5">
        <v>1</v>
      </c>
      <c r="B16" s="5">
        <v>2</v>
      </c>
      <c r="C16" s="5">
        <v>3</v>
      </c>
      <c r="D16" s="5">
        <v>4</v>
      </c>
      <c r="E16" s="5">
        <v>5</v>
      </c>
      <c r="F16" s="5">
        <v>6</v>
      </c>
    </row>
    <row r="17" spans="1:6" ht="18.600000000000001" customHeight="1" x14ac:dyDescent="0.3">
      <c r="A17" s="5" t="s">
        <v>25</v>
      </c>
      <c r="B17" s="9" t="s">
        <v>35</v>
      </c>
      <c r="C17" s="5" t="s">
        <v>36</v>
      </c>
      <c r="D17" s="5" t="s">
        <v>36</v>
      </c>
      <c r="E17" s="5" t="s">
        <v>36</v>
      </c>
      <c r="F17" s="5" t="s">
        <v>36</v>
      </c>
    </row>
    <row r="18" spans="1:6" ht="40.200000000000003" customHeight="1" x14ac:dyDescent="0.3">
      <c r="A18" s="5" t="s">
        <v>37</v>
      </c>
      <c r="B18" s="9" t="s">
        <v>38</v>
      </c>
      <c r="C18" s="5" t="s">
        <v>36</v>
      </c>
      <c r="D18" s="5" t="s">
        <v>36</v>
      </c>
      <c r="E18" s="5" t="s">
        <v>36</v>
      </c>
      <c r="F18" s="5" t="s">
        <v>36</v>
      </c>
    </row>
    <row r="19" spans="1:6" ht="35.4" customHeight="1" x14ac:dyDescent="0.3">
      <c r="A19" s="5" t="s">
        <v>39</v>
      </c>
      <c r="B19" s="9" t="s">
        <v>40</v>
      </c>
      <c r="C19" s="5" t="s">
        <v>36</v>
      </c>
      <c r="D19" s="5" t="s">
        <v>36</v>
      </c>
      <c r="E19" s="5" t="s">
        <v>36</v>
      </c>
      <c r="F19" s="5" t="s">
        <v>36</v>
      </c>
    </row>
    <row r="20" spans="1:6" ht="44.4" customHeight="1" x14ac:dyDescent="0.3">
      <c r="A20" s="5" t="s">
        <v>41</v>
      </c>
      <c r="B20" s="9" t="s">
        <v>42</v>
      </c>
      <c r="C20" s="5" t="s">
        <v>36</v>
      </c>
      <c r="D20" s="5" t="s">
        <v>36</v>
      </c>
      <c r="E20" s="5" t="s">
        <v>36</v>
      </c>
      <c r="F20" s="5" t="s">
        <v>36</v>
      </c>
    </row>
    <row r="21" spans="1:6" ht="124.8" customHeight="1" x14ac:dyDescent="0.3">
      <c r="A21" s="5" t="s">
        <v>43</v>
      </c>
      <c r="B21" s="9" t="s">
        <v>123</v>
      </c>
      <c r="C21" s="6"/>
      <c r="D21" s="6"/>
      <c r="E21" s="6"/>
      <c r="F21" s="6"/>
    </row>
    <row r="22" spans="1:6" ht="18.600000000000001" customHeight="1" x14ac:dyDescent="0.3">
      <c r="A22" s="5" t="s">
        <v>45</v>
      </c>
      <c r="B22" s="9" t="s">
        <v>46</v>
      </c>
      <c r="C22" s="6"/>
      <c r="D22" s="6"/>
      <c r="E22" s="6"/>
      <c r="F22" s="6"/>
    </row>
    <row r="23" spans="1:6" ht="18.600000000000001" customHeight="1" x14ac:dyDescent="0.3">
      <c r="A23" s="5" t="s">
        <v>27</v>
      </c>
      <c r="B23" s="9" t="s">
        <v>47</v>
      </c>
      <c r="C23" s="5" t="s">
        <v>36</v>
      </c>
      <c r="D23" s="5" t="s">
        <v>36</v>
      </c>
      <c r="E23" s="5" t="s">
        <v>36</v>
      </c>
      <c r="F23" s="5" t="s">
        <v>36</v>
      </c>
    </row>
    <row r="24" spans="1:6" ht="69" x14ac:dyDescent="0.3">
      <c r="A24" s="5" t="s">
        <v>48</v>
      </c>
      <c r="B24" s="9" t="s">
        <v>124</v>
      </c>
      <c r="C24" s="5" t="s">
        <v>36</v>
      </c>
      <c r="D24" s="5" t="s">
        <v>36</v>
      </c>
      <c r="E24" s="5" t="s">
        <v>36</v>
      </c>
      <c r="F24" s="5" t="s">
        <v>36</v>
      </c>
    </row>
    <row r="25" spans="1:6" ht="27.6" x14ac:dyDescent="0.3">
      <c r="A25" s="5" t="s">
        <v>50</v>
      </c>
      <c r="B25" s="9" t="s">
        <v>51</v>
      </c>
      <c r="C25" s="5" t="s">
        <v>36</v>
      </c>
      <c r="D25" s="5" t="s">
        <v>36</v>
      </c>
      <c r="E25" s="5" t="s">
        <v>36</v>
      </c>
      <c r="F25" s="5" t="s">
        <v>36</v>
      </c>
    </row>
    <row r="26" spans="1:6" ht="41.4" x14ac:dyDescent="0.3">
      <c r="A26" s="5" t="s">
        <v>52</v>
      </c>
      <c r="B26" s="9" t="s">
        <v>53</v>
      </c>
      <c r="C26" s="5" t="s">
        <v>36</v>
      </c>
      <c r="D26" s="5" t="s">
        <v>36</v>
      </c>
      <c r="E26" s="5" t="s">
        <v>36</v>
      </c>
      <c r="F26" s="5" t="s">
        <v>36</v>
      </c>
    </row>
    <row r="27" spans="1:6" ht="128.4" customHeight="1" x14ac:dyDescent="0.3">
      <c r="A27" s="5" t="s">
        <v>54</v>
      </c>
      <c r="B27" s="9" t="s">
        <v>123</v>
      </c>
      <c r="C27" s="6"/>
      <c r="D27" s="6"/>
      <c r="E27" s="6"/>
      <c r="F27" s="6"/>
    </row>
    <row r="28" spans="1:6" x14ac:dyDescent="0.3">
      <c r="A28" s="5" t="s">
        <v>45</v>
      </c>
      <c r="B28" s="9" t="s">
        <v>46</v>
      </c>
      <c r="C28" s="6"/>
      <c r="D28" s="6"/>
      <c r="E28" s="6"/>
      <c r="F28" s="6"/>
    </row>
    <row r="29" spans="1:6" x14ac:dyDescent="0.3">
      <c r="A29" s="4"/>
    </row>
    <row r="30" spans="1:6" x14ac:dyDescent="0.3">
      <c r="A30" s="4"/>
    </row>
    <row r="33" spans="1:6" ht="15.6" x14ac:dyDescent="0.3">
      <c r="A33" s="122" t="s">
        <v>181</v>
      </c>
      <c r="B33" s="13"/>
      <c r="C33" s="122"/>
      <c r="D33" s="122"/>
      <c r="F33" s="122" t="s">
        <v>182</v>
      </c>
    </row>
  </sheetData>
  <mergeCells count="5">
    <mergeCell ref="A9:F9"/>
    <mergeCell ref="A8:F8"/>
    <mergeCell ref="A11:F11"/>
    <mergeCell ref="A10:F10"/>
    <mergeCell ref="A13:F13"/>
  </mergeCells>
  <pageMargins left="0.70866141732283472" right="0.31496062992125984" top="0.74803149606299213" bottom="0.35433070866141736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B35"/>
  <sheetViews>
    <sheetView view="pageBreakPreview" topLeftCell="A7" zoomScale="90" zoomScaleNormal="90" zoomScaleSheetLayoutView="90" workbookViewId="0">
      <selection activeCell="D14" sqref="D14"/>
    </sheetView>
  </sheetViews>
  <sheetFormatPr defaultColWidth="5.5546875" defaultRowHeight="15.6" outlineLevelCol="1" x14ac:dyDescent="0.3"/>
  <cols>
    <col min="1" max="1" width="5.5546875" style="24" customWidth="1"/>
    <col min="2" max="2" width="47.6640625" style="24" customWidth="1"/>
    <col min="3" max="3" width="35.44140625" style="24" customWidth="1"/>
    <col min="4" max="4" width="11.5546875" style="24" customWidth="1"/>
    <col min="5" max="5" width="11.6640625" style="24" customWidth="1"/>
    <col min="6" max="6" width="10.33203125" style="24" customWidth="1"/>
    <col min="7" max="7" width="9.109375" style="24" customWidth="1"/>
    <col min="8" max="8" width="24.33203125" style="24" customWidth="1" outlineLevel="1"/>
    <col min="9" max="9" width="4.6640625" style="24" customWidth="1" outlineLevel="1"/>
    <col min="10" max="10" width="5.44140625" style="24" customWidth="1" outlineLevel="1"/>
    <col min="11" max="11" width="7.5546875" style="24" customWidth="1" outlineLevel="1"/>
    <col min="12" max="12" width="10.109375" style="24" customWidth="1" outlineLevel="1"/>
    <col min="13" max="13" width="5.33203125" style="24" customWidth="1" outlineLevel="1"/>
    <col min="14" max="14" width="8.109375" style="24" customWidth="1" outlineLevel="1"/>
    <col min="15" max="15" width="8.33203125" style="24" customWidth="1" outlineLevel="1"/>
    <col min="16" max="16" width="6" style="24" customWidth="1" outlineLevel="1"/>
    <col min="17" max="17" width="8.77734375" style="24" customWidth="1" outlineLevel="1"/>
    <col min="18" max="18" width="11.6640625" style="26" customWidth="1" outlineLevel="1"/>
    <col min="19" max="19" width="10.6640625" style="26" customWidth="1" outlineLevel="1"/>
    <col min="20" max="20" width="10.88671875" style="26" customWidth="1" outlineLevel="1"/>
    <col min="21" max="21" width="10.77734375" style="26" customWidth="1" outlineLevel="1"/>
    <col min="22" max="22" width="10.88671875" style="26" customWidth="1" outlineLevel="1"/>
    <col min="23" max="23" width="9.109375" style="30" customWidth="1"/>
    <col min="24" max="258" width="8.88671875" style="30" customWidth="1"/>
    <col min="259" max="260" width="5.5546875" style="30"/>
    <col min="261" max="261" width="47.6640625" style="30" customWidth="1"/>
    <col min="262" max="262" width="35.44140625" style="30" customWidth="1"/>
    <col min="263" max="263" width="9.109375" style="30" customWidth="1"/>
    <col min="264" max="264" width="24.33203125" style="30" customWidth="1"/>
    <col min="265" max="265" width="4.6640625" style="30" customWidth="1"/>
    <col min="266" max="266" width="5.44140625" style="30" customWidth="1"/>
    <col min="267" max="267" width="7.5546875" style="30" customWidth="1"/>
    <col min="268" max="268" width="10.109375" style="30" customWidth="1"/>
    <col min="269" max="269" width="5.33203125" style="30" customWidth="1"/>
    <col min="270" max="270" width="8.109375" style="30" customWidth="1"/>
    <col min="271" max="271" width="8.33203125" style="30" customWidth="1"/>
    <col min="272" max="272" width="6" style="30" customWidth="1"/>
    <col min="273" max="273" width="8.77734375" style="30" customWidth="1"/>
    <col min="274" max="274" width="11.6640625" style="30" customWidth="1"/>
    <col min="275" max="275" width="10.6640625" style="30" customWidth="1"/>
    <col min="276" max="276" width="10.88671875" style="30" customWidth="1"/>
    <col min="277" max="277" width="10.77734375" style="30" customWidth="1"/>
    <col min="278" max="278" width="10.88671875" style="30" customWidth="1"/>
    <col min="279" max="279" width="9.109375" style="30" customWidth="1"/>
    <col min="280" max="514" width="8.88671875" style="30" customWidth="1"/>
    <col min="515" max="516" width="5.5546875" style="30"/>
    <col min="517" max="517" width="47.6640625" style="30" customWidth="1"/>
    <col min="518" max="518" width="35.44140625" style="30" customWidth="1"/>
    <col min="519" max="519" width="9.109375" style="30" customWidth="1"/>
    <col min="520" max="520" width="24.33203125" style="30" customWidth="1"/>
    <col min="521" max="521" width="4.6640625" style="30" customWidth="1"/>
    <col min="522" max="522" width="5.44140625" style="30" customWidth="1"/>
    <col min="523" max="523" width="7.5546875" style="30" customWidth="1"/>
    <col min="524" max="524" width="10.109375" style="30" customWidth="1"/>
    <col min="525" max="525" width="5.33203125" style="30" customWidth="1"/>
    <col min="526" max="526" width="8.109375" style="30" customWidth="1"/>
    <col min="527" max="527" width="8.33203125" style="30" customWidth="1"/>
    <col min="528" max="528" width="6" style="30" customWidth="1"/>
    <col min="529" max="529" width="8.77734375" style="30" customWidth="1"/>
    <col min="530" max="530" width="11.6640625" style="30" customWidth="1"/>
    <col min="531" max="531" width="10.6640625" style="30" customWidth="1"/>
    <col min="532" max="532" width="10.88671875" style="30" customWidth="1"/>
    <col min="533" max="533" width="10.77734375" style="30" customWidth="1"/>
    <col min="534" max="534" width="10.88671875" style="30" customWidth="1"/>
    <col min="535" max="535" width="9.109375" style="30" customWidth="1"/>
    <col min="536" max="770" width="8.88671875" style="30" customWidth="1"/>
    <col min="771" max="772" width="5.5546875" style="30"/>
    <col min="773" max="773" width="47.6640625" style="30" customWidth="1"/>
    <col min="774" max="774" width="35.44140625" style="30" customWidth="1"/>
    <col min="775" max="775" width="9.109375" style="30" customWidth="1"/>
    <col min="776" max="776" width="24.33203125" style="30" customWidth="1"/>
    <col min="777" max="777" width="4.6640625" style="30" customWidth="1"/>
    <col min="778" max="778" width="5.44140625" style="30" customWidth="1"/>
    <col min="779" max="779" width="7.5546875" style="30" customWidth="1"/>
    <col min="780" max="780" width="10.109375" style="30" customWidth="1"/>
    <col min="781" max="781" width="5.33203125" style="30" customWidth="1"/>
    <col min="782" max="782" width="8.109375" style="30" customWidth="1"/>
    <col min="783" max="783" width="8.33203125" style="30" customWidth="1"/>
    <col min="784" max="784" width="6" style="30" customWidth="1"/>
    <col min="785" max="785" width="8.77734375" style="30" customWidth="1"/>
    <col min="786" max="786" width="11.6640625" style="30" customWidth="1"/>
    <col min="787" max="787" width="10.6640625" style="30" customWidth="1"/>
    <col min="788" max="788" width="10.88671875" style="30" customWidth="1"/>
    <col min="789" max="789" width="10.77734375" style="30" customWidth="1"/>
    <col min="790" max="790" width="10.88671875" style="30" customWidth="1"/>
    <col min="791" max="791" width="9.109375" style="30" customWidth="1"/>
    <col min="792" max="1026" width="8.88671875" style="30" customWidth="1"/>
    <col min="1027" max="1028" width="5.5546875" style="30"/>
    <col min="1029" max="1029" width="47.6640625" style="30" customWidth="1"/>
    <col min="1030" max="1030" width="35.44140625" style="30" customWidth="1"/>
    <col min="1031" max="1031" width="9.109375" style="30" customWidth="1"/>
    <col min="1032" max="1032" width="24.33203125" style="30" customWidth="1"/>
    <col min="1033" max="1033" width="4.6640625" style="30" customWidth="1"/>
    <col min="1034" max="1034" width="5.44140625" style="30" customWidth="1"/>
    <col min="1035" max="1035" width="7.5546875" style="30" customWidth="1"/>
    <col min="1036" max="1036" width="10.109375" style="30" customWidth="1"/>
    <col min="1037" max="1037" width="5.33203125" style="30" customWidth="1"/>
    <col min="1038" max="1038" width="8.109375" style="30" customWidth="1"/>
    <col min="1039" max="1039" width="8.33203125" style="30" customWidth="1"/>
    <col min="1040" max="1040" width="6" style="30" customWidth="1"/>
    <col min="1041" max="1041" width="8.77734375" style="30" customWidth="1"/>
    <col min="1042" max="1042" width="11.6640625" style="30" customWidth="1"/>
    <col min="1043" max="1043" width="10.6640625" style="30" customWidth="1"/>
    <col min="1044" max="1044" width="10.88671875" style="30" customWidth="1"/>
    <col min="1045" max="1045" width="10.77734375" style="30" customWidth="1"/>
    <col min="1046" max="1046" width="10.88671875" style="30" customWidth="1"/>
    <col min="1047" max="1047" width="9.109375" style="30" customWidth="1"/>
    <col min="1048" max="1282" width="8.88671875" style="30" customWidth="1"/>
    <col min="1283" max="1284" width="5.5546875" style="30"/>
    <col min="1285" max="1285" width="47.6640625" style="30" customWidth="1"/>
    <col min="1286" max="1286" width="35.44140625" style="30" customWidth="1"/>
    <col min="1287" max="1287" width="9.109375" style="30" customWidth="1"/>
    <col min="1288" max="1288" width="24.33203125" style="30" customWidth="1"/>
    <col min="1289" max="1289" width="4.6640625" style="30" customWidth="1"/>
    <col min="1290" max="1290" width="5.44140625" style="30" customWidth="1"/>
    <col min="1291" max="1291" width="7.5546875" style="30" customWidth="1"/>
    <col min="1292" max="1292" width="10.109375" style="30" customWidth="1"/>
    <col min="1293" max="1293" width="5.33203125" style="30" customWidth="1"/>
    <col min="1294" max="1294" width="8.109375" style="30" customWidth="1"/>
    <col min="1295" max="1295" width="8.33203125" style="30" customWidth="1"/>
    <col min="1296" max="1296" width="6" style="30" customWidth="1"/>
    <col min="1297" max="1297" width="8.77734375" style="30" customWidth="1"/>
    <col min="1298" max="1298" width="11.6640625" style="30" customWidth="1"/>
    <col min="1299" max="1299" width="10.6640625" style="30" customWidth="1"/>
    <col min="1300" max="1300" width="10.88671875" style="30" customWidth="1"/>
    <col min="1301" max="1301" width="10.77734375" style="30" customWidth="1"/>
    <col min="1302" max="1302" width="10.88671875" style="30" customWidth="1"/>
    <col min="1303" max="1303" width="9.109375" style="30" customWidth="1"/>
    <col min="1304" max="1538" width="8.88671875" style="30" customWidth="1"/>
    <col min="1539" max="1540" width="5.5546875" style="30"/>
    <col min="1541" max="1541" width="47.6640625" style="30" customWidth="1"/>
    <col min="1542" max="1542" width="35.44140625" style="30" customWidth="1"/>
    <col min="1543" max="1543" width="9.109375" style="30" customWidth="1"/>
    <col min="1544" max="1544" width="24.33203125" style="30" customWidth="1"/>
    <col min="1545" max="1545" width="4.6640625" style="30" customWidth="1"/>
    <col min="1546" max="1546" width="5.44140625" style="30" customWidth="1"/>
    <col min="1547" max="1547" width="7.5546875" style="30" customWidth="1"/>
    <col min="1548" max="1548" width="10.109375" style="30" customWidth="1"/>
    <col min="1549" max="1549" width="5.33203125" style="30" customWidth="1"/>
    <col min="1550" max="1550" width="8.109375" style="30" customWidth="1"/>
    <col min="1551" max="1551" width="8.33203125" style="30" customWidth="1"/>
    <col min="1552" max="1552" width="6" style="30" customWidth="1"/>
    <col min="1553" max="1553" width="8.77734375" style="30" customWidth="1"/>
    <col min="1554" max="1554" width="11.6640625" style="30" customWidth="1"/>
    <col min="1555" max="1555" width="10.6640625" style="30" customWidth="1"/>
    <col min="1556" max="1556" width="10.88671875" style="30" customWidth="1"/>
    <col min="1557" max="1557" width="10.77734375" style="30" customWidth="1"/>
    <col min="1558" max="1558" width="10.88671875" style="30" customWidth="1"/>
    <col min="1559" max="1559" width="9.109375" style="30" customWidth="1"/>
    <col min="1560" max="1794" width="8.88671875" style="30" customWidth="1"/>
    <col min="1795" max="1796" width="5.5546875" style="30"/>
    <col min="1797" max="1797" width="47.6640625" style="30" customWidth="1"/>
    <col min="1798" max="1798" width="35.44140625" style="30" customWidth="1"/>
    <col min="1799" max="1799" width="9.109375" style="30" customWidth="1"/>
    <col min="1800" max="1800" width="24.33203125" style="30" customWidth="1"/>
    <col min="1801" max="1801" width="4.6640625" style="30" customWidth="1"/>
    <col min="1802" max="1802" width="5.44140625" style="30" customWidth="1"/>
    <col min="1803" max="1803" width="7.5546875" style="30" customWidth="1"/>
    <col min="1804" max="1804" width="10.109375" style="30" customWidth="1"/>
    <col min="1805" max="1805" width="5.33203125" style="30" customWidth="1"/>
    <col min="1806" max="1806" width="8.109375" style="30" customWidth="1"/>
    <col min="1807" max="1807" width="8.33203125" style="30" customWidth="1"/>
    <col min="1808" max="1808" width="6" style="30" customWidth="1"/>
    <col min="1809" max="1809" width="8.77734375" style="30" customWidth="1"/>
    <col min="1810" max="1810" width="11.6640625" style="30" customWidth="1"/>
    <col min="1811" max="1811" width="10.6640625" style="30" customWidth="1"/>
    <col min="1812" max="1812" width="10.88671875" style="30" customWidth="1"/>
    <col min="1813" max="1813" width="10.77734375" style="30" customWidth="1"/>
    <col min="1814" max="1814" width="10.88671875" style="30" customWidth="1"/>
    <col min="1815" max="1815" width="9.109375" style="30" customWidth="1"/>
    <col min="1816" max="2050" width="8.88671875" style="30" customWidth="1"/>
    <col min="2051" max="2052" width="5.5546875" style="30"/>
    <col min="2053" max="2053" width="47.6640625" style="30" customWidth="1"/>
    <col min="2054" max="2054" width="35.44140625" style="30" customWidth="1"/>
    <col min="2055" max="2055" width="9.109375" style="30" customWidth="1"/>
    <col min="2056" max="2056" width="24.33203125" style="30" customWidth="1"/>
    <col min="2057" max="2057" width="4.6640625" style="30" customWidth="1"/>
    <col min="2058" max="2058" width="5.44140625" style="30" customWidth="1"/>
    <col min="2059" max="2059" width="7.5546875" style="30" customWidth="1"/>
    <col min="2060" max="2060" width="10.109375" style="30" customWidth="1"/>
    <col min="2061" max="2061" width="5.33203125" style="30" customWidth="1"/>
    <col min="2062" max="2062" width="8.109375" style="30" customWidth="1"/>
    <col min="2063" max="2063" width="8.33203125" style="30" customWidth="1"/>
    <col min="2064" max="2064" width="6" style="30" customWidth="1"/>
    <col min="2065" max="2065" width="8.77734375" style="30" customWidth="1"/>
    <col min="2066" max="2066" width="11.6640625" style="30" customWidth="1"/>
    <col min="2067" max="2067" width="10.6640625" style="30" customWidth="1"/>
    <col min="2068" max="2068" width="10.88671875" style="30" customWidth="1"/>
    <col min="2069" max="2069" width="10.77734375" style="30" customWidth="1"/>
    <col min="2070" max="2070" width="10.88671875" style="30" customWidth="1"/>
    <col min="2071" max="2071" width="9.109375" style="30" customWidth="1"/>
    <col min="2072" max="2306" width="8.88671875" style="30" customWidth="1"/>
    <col min="2307" max="2308" width="5.5546875" style="30"/>
    <col min="2309" max="2309" width="47.6640625" style="30" customWidth="1"/>
    <col min="2310" max="2310" width="35.44140625" style="30" customWidth="1"/>
    <col min="2311" max="2311" width="9.109375" style="30" customWidth="1"/>
    <col min="2312" max="2312" width="24.33203125" style="30" customWidth="1"/>
    <col min="2313" max="2313" width="4.6640625" style="30" customWidth="1"/>
    <col min="2314" max="2314" width="5.44140625" style="30" customWidth="1"/>
    <col min="2315" max="2315" width="7.5546875" style="30" customWidth="1"/>
    <col min="2316" max="2316" width="10.109375" style="30" customWidth="1"/>
    <col min="2317" max="2317" width="5.33203125" style="30" customWidth="1"/>
    <col min="2318" max="2318" width="8.109375" style="30" customWidth="1"/>
    <col min="2319" max="2319" width="8.33203125" style="30" customWidth="1"/>
    <col min="2320" max="2320" width="6" style="30" customWidth="1"/>
    <col min="2321" max="2321" width="8.77734375" style="30" customWidth="1"/>
    <col min="2322" max="2322" width="11.6640625" style="30" customWidth="1"/>
    <col min="2323" max="2323" width="10.6640625" style="30" customWidth="1"/>
    <col min="2324" max="2324" width="10.88671875" style="30" customWidth="1"/>
    <col min="2325" max="2325" width="10.77734375" style="30" customWidth="1"/>
    <col min="2326" max="2326" width="10.88671875" style="30" customWidth="1"/>
    <col min="2327" max="2327" width="9.109375" style="30" customWidth="1"/>
    <col min="2328" max="2562" width="8.88671875" style="30" customWidth="1"/>
    <col min="2563" max="2564" width="5.5546875" style="30"/>
    <col min="2565" max="2565" width="47.6640625" style="30" customWidth="1"/>
    <col min="2566" max="2566" width="35.44140625" style="30" customWidth="1"/>
    <col min="2567" max="2567" width="9.109375" style="30" customWidth="1"/>
    <col min="2568" max="2568" width="24.33203125" style="30" customWidth="1"/>
    <col min="2569" max="2569" width="4.6640625" style="30" customWidth="1"/>
    <col min="2570" max="2570" width="5.44140625" style="30" customWidth="1"/>
    <col min="2571" max="2571" width="7.5546875" style="30" customWidth="1"/>
    <col min="2572" max="2572" width="10.109375" style="30" customWidth="1"/>
    <col min="2573" max="2573" width="5.33203125" style="30" customWidth="1"/>
    <col min="2574" max="2574" width="8.109375" style="30" customWidth="1"/>
    <col min="2575" max="2575" width="8.33203125" style="30" customWidth="1"/>
    <col min="2576" max="2576" width="6" style="30" customWidth="1"/>
    <col min="2577" max="2577" width="8.77734375" style="30" customWidth="1"/>
    <col min="2578" max="2578" width="11.6640625" style="30" customWidth="1"/>
    <col min="2579" max="2579" width="10.6640625" style="30" customWidth="1"/>
    <col min="2580" max="2580" width="10.88671875" style="30" customWidth="1"/>
    <col min="2581" max="2581" width="10.77734375" style="30" customWidth="1"/>
    <col min="2582" max="2582" width="10.88671875" style="30" customWidth="1"/>
    <col min="2583" max="2583" width="9.109375" style="30" customWidth="1"/>
    <col min="2584" max="2818" width="8.88671875" style="30" customWidth="1"/>
    <col min="2819" max="2820" width="5.5546875" style="30"/>
    <col min="2821" max="2821" width="47.6640625" style="30" customWidth="1"/>
    <col min="2822" max="2822" width="35.44140625" style="30" customWidth="1"/>
    <col min="2823" max="2823" width="9.109375" style="30" customWidth="1"/>
    <col min="2824" max="2824" width="24.33203125" style="30" customWidth="1"/>
    <col min="2825" max="2825" width="4.6640625" style="30" customWidth="1"/>
    <col min="2826" max="2826" width="5.44140625" style="30" customWidth="1"/>
    <col min="2827" max="2827" width="7.5546875" style="30" customWidth="1"/>
    <col min="2828" max="2828" width="10.109375" style="30" customWidth="1"/>
    <col min="2829" max="2829" width="5.33203125" style="30" customWidth="1"/>
    <col min="2830" max="2830" width="8.109375" style="30" customWidth="1"/>
    <col min="2831" max="2831" width="8.33203125" style="30" customWidth="1"/>
    <col min="2832" max="2832" width="6" style="30" customWidth="1"/>
    <col min="2833" max="2833" width="8.77734375" style="30" customWidth="1"/>
    <col min="2834" max="2834" width="11.6640625" style="30" customWidth="1"/>
    <col min="2835" max="2835" width="10.6640625" style="30" customWidth="1"/>
    <col min="2836" max="2836" width="10.88671875" style="30" customWidth="1"/>
    <col min="2837" max="2837" width="10.77734375" style="30" customWidth="1"/>
    <col min="2838" max="2838" width="10.88671875" style="30" customWidth="1"/>
    <col min="2839" max="2839" width="9.109375" style="30" customWidth="1"/>
    <col min="2840" max="3074" width="8.88671875" style="30" customWidth="1"/>
    <col min="3075" max="3076" width="5.5546875" style="30"/>
    <col min="3077" max="3077" width="47.6640625" style="30" customWidth="1"/>
    <col min="3078" max="3078" width="35.44140625" style="30" customWidth="1"/>
    <col min="3079" max="3079" width="9.109375" style="30" customWidth="1"/>
    <col min="3080" max="3080" width="24.33203125" style="30" customWidth="1"/>
    <col min="3081" max="3081" width="4.6640625" style="30" customWidth="1"/>
    <col min="3082" max="3082" width="5.44140625" style="30" customWidth="1"/>
    <col min="3083" max="3083" width="7.5546875" style="30" customWidth="1"/>
    <col min="3084" max="3084" width="10.109375" style="30" customWidth="1"/>
    <col min="3085" max="3085" width="5.33203125" style="30" customWidth="1"/>
    <col min="3086" max="3086" width="8.109375" style="30" customWidth="1"/>
    <col min="3087" max="3087" width="8.33203125" style="30" customWidth="1"/>
    <col min="3088" max="3088" width="6" style="30" customWidth="1"/>
    <col min="3089" max="3089" width="8.77734375" style="30" customWidth="1"/>
    <col min="3090" max="3090" width="11.6640625" style="30" customWidth="1"/>
    <col min="3091" max="3091" width="10.6640625" style="30" customWidth="1"/>
    <col min="3092" max="3092" width="10.88671875" style="30" customWidth="1"/>
    <col min="3093" max="3093" width="10.77734375" style="30" customWidth="1"/>
    <col min="3094" max="3094" width="10.88671875" style="30" customWidth="1"/>
    <col min="3095" max="3095" width="9.109375" style="30" customWidth="1"/>
    <col min="3096" max="3330" width="8.88671875" style="30" customWidth="1"/>
    <col min="3331" max="3332" width="5.5546875" style="30"/>
    <col min="3333" max="3333" width="47.6640625" style="30" customWidth="1"/>
    <col min="3334" max="3334" width="35.44140625" style="30" customWidth="1"/>
    <col min="3335" max="3335" width="9.109375" style="30" customWidth="1"/>
    <col min="3336" max="3336" width="24.33203125" style="30" customWidth="1"/>
    <col min="3337" max="3337" width="4.6640625" style="30" customWidth="1"/>
    <col min="3338" max="3338" width="5.44140625" style="30" customWidth="1"/>
    <col min="3339" max="3339" width="7.5546875" style="30" customWidth="1"/>
    <col min="3340" max="3340" width="10.109375" style="30" customWidth="1"/>
    <col min="3341" max="3341" width="5.33203125" style="30" customWidth="1"/>
    <col min="3342" max="3342" width="8.109375" style="30" customWidth="1"/>
    <col min="3343" max="3343" width="8.33203125" style="30" customWidth="1"/>
    <col min="3344" max="3344" width="6" style="30" customWidth="1"/>
    <col min="3345" max="3345" width="8.77734375" style="30" customWidth="1"/>
    <col min="3346" max="3346" width="11.6640625" style="30" customWidth="1"/>
    <col min="3347" max="3347" width="10.6640625" style="30" customWidth="1"/>
    <col min="3348" max="3348" width="10.88671875" style="30" customWidth="1"/>
    <col min="3349" max="3349" width="10.77734375" style="30" customWidth="1"/>
    <col min="3350" max="3350" width="10.88671875" style="30" customWidth="1"/>
    <col min="3351" max="3351" width="9.109375" style="30" customWidth="1"/>
    <col min="3352" max="3586" width="8.88671875" style="30" customWidth="1"/>
    <col min="3587" max="3588" width="5.5546875" style="30"/>
    <col min="3589" max="3589" width="47.6640625" style="30" customWidth="1"/>
    <col min="3590" max="3590" width="35.44140625" style="30" customWidth="1"/>
    <col min="3591" max="3591" width="9.109375" style="30" customWidth="1"/>
    <col min="3592" max="3592" width="24.33203125" style="30" customWidth="1"/>
    <col min="3593" max="3593" width="4.6640625" style="30" customWidth="1"/>
    <col min="3594" max="3594" width="5.44140625" style="30" customWidth="1"/>
    <col min="3595" max="3595" width="7.5546875" style="30" customWidth="1"/>
    <col min="3596" max="3596" width="10.109375" style="30" customWidth="1"/>
    <col min="3597" max="3597" width="5.33203125" style="30" customWidth="1"/>
    <col min="3598" max="3598" width="8.109375" style="30" customWidth="1"/>
    <col min="3599" max="3599" width="8.33203125" style="30" customWidth="1"/>
    <col min="3600" max="3600" width="6" style="30" customWidth="1"/>
    <col min="3601" max="3601" width="8.77734375" style="30" customWidth="1"/>
    <col min="3602" max="3602" width="11.6640625" style="30" customWidth="1"/>
    <col min="3603" max="3603" width="10.6640625" style="30" customWidth="1"/>
    <col min="3604" max="3604" width="10.88671875" style="30" customWidth="1"/>
    <col min="3605" max="3605" width="10.77734375" style="30" customWidth="1"/>
    <col min="3606" max="3606" width="10.88671875" style="30" customWidth="1"/>
    <col min="3607" max="3607" width="9.109375" style="30" customWidth="1"/>
    <col min="3608" max="3842" width="8.88671875" style="30" customWidth="1"/>
    <col min="3843" max="3844" width="5.5546875" style="30"/>
    <col min="3845" max="3845" width="47.6640625" style="30" customWidth="1"/>
    <col min="3846" max="3846" width="35.44140625" style="30" customWidth="1"/>
    <col min="3847" max="3847" width="9.109375" style="30" customWidth="1"/>
    <col min="3848" max="3848" width="24.33203125" style="30" customWidth="1"/>
    <col min="3849" max="3849" width="4.6640625" style="30" customWidth="1"/>
    <col min="3850" max="3850" width="5.44140625" style="30" customWidth="1"/>
    <col min="3851" max="3851" width="7.5546875" style="30" customWidth="1"/>
    <col min="3852" max="3852" width="10.109375" style="30" customWidth="1"/>
    <col min="3853" max="3853" width="5.33203125" style="30" customWidth="1"/>
    <col min="3854" max="3854" width="8.109375" style="30" customWidth="1"/>
    <col min="3855" max="3855" width="8.33203125" style="30" customWidth="1"/>
    <col min="3856" max="3856" width="6" style="30" customWidth="1"/>
    <col min="3857" max="3857" width="8.77734375" style="30" customWidth="1"/>
    <col min="3858" max="3858" width="11.6640625" style="30" customWidth="1"/>
    <col min="3859" max="3859" width="10.6640625" style="30" customWidth="1"/>
    <col min="3860" max="3860" width="10.88671875" style="30" customWidth="1"/>
    <col min="3861" max="3861" width="10.77734375" style="30" customWidth="1"/>
    <col min="3862" max="3862" width="10.88671875" style="30" customWidth="1"/>
    <col min="3863" max="3863" width="9.109375" style="30" customWidth="1"/>
    <col min="3864" max="4098" width="8.88671875" style="30" customWidth="1"/>
    <col min="4099" max="4100" width="5.5546875" style="30"/>
    <col min="4101" max="4101" width="47.6640625" style="30" customWidth="1"/>
    <col min="4102" max="4102" width="35.44140625" style="30" customWidth="1"/>
    <col min="4103" max="4103" width="9.109375" style="30" customWidth="1"/>
    <col min="4104" max="4104" width="24.33203125" style="30" customWidth="1"/>
    <col min="4105" max="4105" width="4.6640625" style="30" customWidth="1"/>
    <col min="4106" max="4106" width="5.44140625" style="30" customWidth="1"/>
    <col min="4107" max="4107" width="7.5546875" style="30" customWidth="1"/>
    <col min="4108" max="4108" width="10.109375" style="30" customWidth="1"/>
    <col min="4109" max="4109" width="5.33203125" style="30" customWidth="1"/>
    <col min="4110" max="4110" width="8.109375" style="30" customWidth="1"/>
    <col min="4111" max="4111" width="8.33203125" style="30" customWidth="1"/>
    <col min="4112" max="4112" width="6" style="30" customWidth="1"/>
    <col min="4113" max="4113" width="8.77734375" style="30" customWidth="1"/>
    <col min="4114" max="4114" width="11.6640625" style="30" customWidth="1"/>
    <col min="4115" max="4115" width="10.6640625" style="30" customWidth="1"/>
    <col min="4116" max="4116" width="10.88671875" style="30" customWidth="1"/>
    <col min="4117" max="4117" width="10.77734375" style="30" customWidth="1"/>
    <col min="4118" max="4118" width="10.88671875" style="30" customWidth="1"/>
    <col min="4119" max="4119" width="9.109375" style="30" customWidth="1"/>
    <col min="4120" max="4354" width="8.88671875" style="30" customWidth="1"/>
    <col min="4355" max="4356" width="5.5546875" style="30"/>
    <col min="4357" max="4357" width="47.6640625" style="30" customWidth="1"/>
    <col min="4358" max="4358" width="35.44140625" style="30" customWidth="1"/>
    <col min="4359" max="4359" width="9.109375" style="30" customWidth="1"/>
    <col min="4360" max="4360" width="24.33203125" style="30" customWidth="1"/>
    <col min="4361" max="4361" width="4.6640625" style="30" customWidth="1"/>
    <col min="4362" max="4362" width="5.44140625" style="30" customWidth="1"/>
    <col min="4363" max="4363" width="7.5546875" style="30" customWidth="1"/>
    <col min="4364" max="4364" width="10.109375" style="30" customWidth="1"/>
    <col min="4365" max="4365" width="5.33203125" style="30" customWidth="1"/>
    <col min="4366" max="4366" width="8.109375" style="30" customWidth="1"/>
    <col min="4367" max="4367" width="8.33203125" style="30" customWidth="1"/>
    <col min="4368" max="4368" width="6" style="30" customWidth="1"/>
    <col min="4369" max="4369" width="8.77734375" style="30" customWidth="1"/>
    <col min="4370" max="4370" width="11.6640625" style="30" customWidth="1"/>
    <col min="4371" max="4371" width="10.6640625" style="30" customWidth="1"/>
    <col min="4372" max="4372" width="10.88671875" style="30" customWidth="1"/>
    <col min="4373" max="4373" width="10.77734375" style="30" customWidth="1"/>
    <col min="4374" max="4374" width="10.88671875" style="30" customWidth="1"/>
    <col min="4375" max="4375" width="9.109375" style="30" customWidth="1"/>
    <col min="4376" max="4610" width="8.88671875" style="30" customWidth="1"/>
    <col min="4611" max="4612" width="5.5546875" style="30"/>
    <col min="4613" max="4613" width="47.6640625" style="30" customWidth="1"/>
    <col min="4614" max="4614" width="35.44140625" style="30" customWidth="1"/>
    <col min="4615" max="4615" width="9.109375" style="30" customWidth="1"/>
    <col min="4616" max="4616" width="24.33203125" style="30" customWidth="1"/>
    <col min="4617" max="4617" width="4.6640625" style="30" customWidth="1"/>
    <col min="4618" max="4618" width="5.44140625" style="30" customWidth="1"/>
    <col min="4619" max="4619" width="7.5546875" style="30" customWidth="1"/>
    <col min="4620" max="4620" width="10.109375" style="30" customWidth="1"/>
    <col min="4621" max="4621" width="5.33203125" style="30" customWidth="1"/>
    <col min="4622" max="4622" width="8.109375" style="30" customWidth="1"/>
    <col min="4623" max="4623" width="8.33203125" style="30" customWidth="1"/>
    <col min="4624" max="4624" width="6" style="30" customWidth="1"/>
    <col min="4625" max="4625" width="8.77734375" style="30" customWidth="1"/>
    <col min="4626" max="4626" width="11.6640625" style="30" customWidth="1"/>
    <col min="4627" max="4627" width="10.6640625" style="30" customWidth="1"/>
    <col min="4628" max="4628" width="10.88671875" style="30" customWidth="1"/>
    <col min="4629" max="4629" width="10.77734375" style="30" customWidth="1"/>
    <col min="4630" max="4630" width="10.88671875" style="30" customWidth="1"/>
    <col min="4631" max="4631" width="9.109375" style="30" customWidth="1"/>
    <col min="4632" max="4866" width="8.88671875" style="30" customWidth="1"/>
    <col min="4867" max="4868" width="5.5546875" style="30"/>
    <col min="4869" max="4869" width="47.6640625" style="30" customWidth="1"/>
    <col min="4870" max="4870" width="35.44140625" style="30" customWidth="1"/>
    <col min="4871" max="4871" width="9.109375" style="30" customWidth="1"/>
    <col min="4872" max="4872" width="24.33203125" style="30" customWidth="1"/>
    <col min="4873" max="4873" width="4.6640625" style="30" customWidth="1"/>
    <col min="4874" max="4874" width="5.44140625" style="30" customWidth="1"/>
    <col min="4875" max="4875" width="7.5546875" style="30" customWidth="1"/>
    <col min="4876" max="4876" width="10.109375" style="30" customWidth="1"/>
    <col min="4877" max="4877" width="5.33203125" style="30" customWidth="1"/>
    <col min="4878" max="4878" width="8.109375" style="30" customWidth="1"/>
    <col min="4879" max="4879" width="8.33203125" style="30" customWidth="1"/>
    <col min="4880" max="4880" width="6" style="30" customWidth="1"/>
    <col min="4881" max="4881" width="8.77734375" style="30" customWidth="1"/>
    <col min="4882" max="4882" width="11.6640625" style="30" customWidth="1"/>
    <col min="4883" max="4883" width="10.6640625" style="30" customWidth="1"/>
    <col min="4884" max="4884" width="10.88671875" style="30" customWidth="1"/>
    <col min="4885" max="4885" width="10.77734375" style="30" customWidth="1"/>
    <col min="4886" max="4886" width="10.88671875" style="30" customWidth="1"/>
    <col min="4887" max="4887" width="9.109375" style="30" customWidth="1"/>
    <col min="4888" max="5122" width="8.88671875" style="30" customWidth="1"/>
    <col min="5123" max="5124" width="5.5546875" style="30"/>
    <col min="5125" max="5125" width="47.6640625" style="30" customWidth="1"/>
    <col min="5126" max="5126" width="35.44140625" style="30" customWidth="1"/>
    <col min="5127" max="5127" width="9.109375" style="30" customWidth="1"/>
    <col min="5128" max="5128" width="24.33203125" style="30" customWidth="1"/>
    <col min="5129" max="5129" width="4.6640625" style="30" customWidth="1"/>
    <col min="5130" max="5130" width="5.44140625" style="30" customWidth="1"/>
    <col min="5131" max="5131" width="7.5546875" style="30" customWidth="1"/>
    <col min="5132" max="5132" width="10.109375" style="30" customWidth="1"/>
    <col min="5133" max="5133" width="5.33203125" style="30" customWidth="1"/>
    <col min="5134" max="5134" width="8.109375" style="30" customWidth="1"/>
    <col min="5135" max="5135" width="8.33203125" style="30" customWidth="1"/>
    <col min="5136" max="5136" width="6" style="30" customWidth="1"/>
    <col min="5137" max="5137" width="8.77734375" style="30" customWidth="1"/>
    <col min="5138" max="5138" width="11.6640625" style="30" customWidth="1"/>
    <col min="5139" max="5139" width="10.6640625" style="30" customWidth="1"/>
    <col min="5140" max="5140" width="10.88671875" style="30" customWidth="1"/>
    <col min="5141" max="5141" width="10.77734375" style="30" customWidth="1"/>
    <col min="5142" max="5142" width="10.88671875" style="30" customWidth="1"/>
    <col min="5143" max="5143" width="9.109375" style="30" customWidth="1"/>
    <col min="5144" max="5378" width="8.88671875" style="30" customWidth="1"/>
    <col min="5379" max="5380" width="5.5546875" style="30"/>
    <col min="5381" max="5381" width="47.6640625" style="30" customWidth="1"/>
    <col min="5382" max="5382" width="35.44140625" style="30" customWidth="1"/>
    <col min="5383" max="5383" width="9.109375" style="30" customWidth="1"/>
    <col min="5384" max="5384" width="24.33203125" style="30" customWidth="1"/>
    <col min="5385" max="5385" width="4.6640625" style="30" customWidth="1"/>
    <col min="5386" max="5386" width="5.44140625" style="30" customWidth="1"/>
    <col min="5387" max="5387" width="7.5546875" style="30" customWidth="1"/>
    <col min="5388" max="5388" width="10.109375" style="30" customWidth="1"/>
    <col min="5389" max="5389" width="5.33203125" style="30" customWidth="1"/>
    <col min="5390" max="5390" width="8.109375" style="30" customWidth="1"/>
    <col min="5391" max="5391" width="8.33203125" style="30" customWidth="1"/>
    <col min="5392" max="5392" width="6" style="30" customWidth="1"/>
    <col min="5393" max="5393" width="8.77734375" style="30" customWidth="1"/>
    <col min="5394" max="5394" width="11.6640625" style="30" customWidth="1"/>
    <col min="5395" max="5395" width="10.6640625" style="30" customWidth="1"/>
    <col min="5396" max="5396" width="10.88671875" style="30" customWidth="1"/>
    <col min="5397" max="5397" width="10.77734375" style="30" customWidth="1"/>
    <col min="5398" max="5398" width="10.88671875" style="30" customWidth="1"/>
    <col min="5399" max="5399" width="9.109375" style="30" customWidth="1"/>
    <col min="5400" max="5634" width="8.88671875" style="30" customWidth="1"/>
    <col min="5635" max="5636" width="5.5546875" style="30"/>
    <col min="5637" max="5637" width="47.6640625" style="30" customWidth="1"/>
    <col min="5638" max="5638" width="35.44140625" style="30" customWidth="1"/>
    <col min="5639" max="5639" width="9.109375" style="30" customWidth="1"/>
    <col min="5640" max="5640" width="24.33203125" style="30" customWidth="1"/>
    <col min="5641" max="5641" width="4.6640625" style="30" customWidth="1"/>
    <col min="5642" max="5642" width="5.44140625" style="30" customWidth="1"/>
    <col min="5643" max="5643" width="7.5546875" style="30" customWidth="1"/>
    <col min="5644" max="5644" width="10.109375" style="30" customWidth="1"/>
    <col min="5645" max="5645" width="5.33203125" style="30" customWidth="1"/>
    <col min="5646" max="5646" width="8.109375" style="30" customWidth="1"/>
    <col min="5647" max="5647" width="8.33203125" style="30" customWidth="1"/>
    <col min="5648" max="5648" width="6" style="30" customWidth="1"/>
    <col min="5649" max="5649" width="8.77734375" style="30" customWidth="1"/>
    <col min="5650" max="5650" width="11.6640625" style="30" customWidth="1"/>
    <col min="5651" max="5651" width="10.6640625" style="30" customWidth="1"/>
    <col min="5652" max="5652" width="10.88671875" style="30" customWidth="1"/>
    <col min="5653" max="5653" width="10.77734375" style="30" customWidth="1"/>
    <col min="5654" max="5654" width="10.88671875" style="30" customWidth="1"/>
    <col min="5655" max="5655" width="9.109375" style="30" customWidth="1"/>
    <col min="5656" max="5890" width="8.88671875" style="30" customWidth="1"/>
    <col min="5891" max="5892" width="5.5546875" style="30"/>
    <col min="5893" max="5893" width="47.6640625" style="30" customWidth="1"/>
    <col min="5894" max="5894" width="35.44140625" style="30" customWidth="1"/>
    <col min="5895" max="5895" width="9.109375" style="30" customWidth="1"/>
    <col min="5896" max="5896" width="24.33203125" style="30" customWidth="1"/>
    <col min="5897" max="5897" width="4.6640625" style="30" customWidth="1"/>
    <col min="5898" max="5898" width="5.44140625" style="30" customWidth="1"/>
    <col min="5899" max="5899" width="7.5546875" style="30" customWidth="1"/>
    <col min="5900" max="5900" width="10.109375" style="30" customWidth="1"/>
    <col min="5901" max="5901" width="5.33203125" style="30" customWidth="1"/>
    <col min="5902" max="5902" width="8.109375" style="30" customWidth="1"/>
    <col min="5903" max="5903" width="8.33203125" style="30" customWidth="1"/>
    <col min="5904" max="5904" width="6" style="30" customWidth="1"/>
    <col min="5905" max="5905" width="8.77734375" style="30" customWidth="1"/>
    <col min="5906" max="5906" width="11.6640625" style="30" customWidth="1"/>
    <col min="5907" max="5907" width="10.6640625" style="30" customWidth="1"/>
    <col min="5908" max="5908" width="10.88671875" style="30" customWidth="1"/>
    <col min="5909" max="5909" width="10.77734375" style="30" customWidth="1"/>
    <col min="5910" max="5910" width="10.88671875" style="30" customWidth="1"/>
    <col min="5911" max="5911" width="9.109375" style="30" customWidth="1"/>
    <col min="5912" max="6146" width="8.88671875" style="30" customWidth="1"/>
    <col min="6147" max="6148" width="5.5546875" style="30"/>
    <col min="6149" max="6149" width="47.6640625" style="30" customWidth="1"/>
    <col min="6150" max="6150" width="35.44140625" style="30" customWidth="1"/>
    <col min="6151" max="6151" width="9.109375" style="30" customWidth="1"/>
    <col min="6152" max="6152" width="24.33203125" style="30" customWidth="1"/>
    <col min="6153" max="6153" width="4.6640625" style="30" customWidth="1"/>
    <col min="6154" max="6154" width="5.44140625" style="30" customWidth="1"/>
    <col min="6155" max="6155" width="7.5546875" style="30" customWidth="1"/>
    <col min="6156" max="6156" width="10.109375" style="30" customWidth="1"/>
    <col min="6157" max="6157" width="5.33203125" style="30" customWidth="1"/>
    <col min="6158" max="6158" width="8.109375" style="30" customWidth="1"/>
    <col min="6159" max="6159" width="8.33203125" style="30" customWidth="1"/>
    <col min="6160" max="6160" width="6" style="30" customWidth="1"/>
    <col min="6161" max="6161" width="8.77734375" style="30" customWidth="1"/>
    <col min="6162" max="6162" width="11.6640625" style="30" customWidth="1"/>
    <col min="6163" max="6163" width="10.6640625" style="30" customWidth="1"/>
    <col min="6164" max="6164" width="10.88671875" style="30" customWidth="1"/>
    <col min="6165" max="6165" width="10.77734375" style="30" customWidth="1"/>
    <col min="6166" max="6166" width="10.88671875" style="30" customWidth="1"/>
    <col min="6167" max="6167" width="9.109375" style="30" customWidth="1"/>
    <col min="6168" max="6402" width="8.88671875" style="30" customWidth="1"/>
    <col min="6403" max="6404" width="5.5546875" style="30"/>
    <col min="6405" max="6405" width="47.6640625" style="30" customWidth="1"/>
    <col min="6406" max="6406" width="35.44140625" style="30" customWidth="1"/>
    <col min="6407" max="6407" width="9.109375" style="30" customWidth="1"/>
    <col min="6408" max="6408" width="24.33203125" style="30" customWidth="1"/>
    <col min="6409" max="6409" width="4.6640625" style="30" customWidth="1"/>
    <col min="6410" max="6410" width="5.44140625" style="30" customWidth="1"/>
    <col min="6411" max="6411" width="7.5546875" style="30" customWidth="1"/>
    <col min="6412" max="6412" width="10.109375" style="30" customWidth="1"/>
    <col min="6413" max="6413" width="5.33203125" style="30" customWidth="1"/>
    <col min="6414" max="6414" width="8.109375" style="30" customWidth="1"/>
    <col min="6415" max="6415" width="8.33203125" style="30" customWidth="1"/>
    <col min="6416" max="6416" width="6" style="30" customWidth="1"/>
    <col min="6417" max="6417" width="8.77734375" style="30" customWidth="1"/>
    <col min="6418" max="6418" width="11.6640625" style="30" customWidth="1"/>
    <col min="6419" max="6419" width="10.6640625" style="30" customWidth="1"/>
    <col min="6420" max="6420" width="10.88671875" style="30" customWidth="1"/>
    <col min="6421" max="6421" width="10.77734375" style="30" customWidth="1"/>
    <col min="6422" max="6422" width="10.88671875" style="30" customWidth="1"/>
    <col min="6423" max="6423" width="9.109375" style="30" customWidth="1"/>
    <col min="6424" max="6658" width="8.88671875" style="30" customWidth="1"/>
    <col min="6659" max="6660" width="5.5546875" style="30"/>
    <col min="6661" max="6661" width="47.6640625" style="30" customWidth="1"/>
    <col min="6662" max="6662" width="35.44140625" style="30" customWidth="1"/>
    <col min="6663" max="6663" width="9.109375" style="30" customWidth="1"/>
    <col min="6664" max="6664" width="24.33203125" style="30" customWidth="1"/>
    <col min="6665" max="6665" width="4.6640625" style="30" customWidth="1"/>
    <col min="6666" max="6666" width="5.44140625" style="30" customWidth="1"/>
    <col min="6667" max="6667" width="7.5546875" style="30" customWidth="1"/>
    <col min="6668" max="6668" width="10.109375" style="30" customWidth="1"/>
    <col min="6669" max="6669" width="5.33203125" style="30" customWidth="1"/>
    <col min="6670" max="6670" width="8.109375" style="30" customWidth="1"/>
    <col min="6671" max="6671" width="8.33203125" style="30" customWidth="1"/>
    <col min="6672" max="6672" width="6" style="30" customWidth="1"/>
    <col min="6673" max="6673" width="8.77734375" style="30" customWidth="1"/>
    <col min="6674" max="6674" width="11.6640625" style="30" customWidth="1"/>
    <col min="6675" max="6675" width="10.6640625" style="30" customWidth="1"/>
    <col min="6676" max="6676" width="10.88671875" style="30" customWidth="1"/>
    <col min="6677" max="6677" width="10.77734375" style="30" customWidth="1"/>
    <col min="6678" max="6678" width="10.88671875" style="30" customWidth="1"/>
    <col min="6679" max="6679" width="9.109375" style="30" customWidth="1"/>
    <col min="6680" max="6914" width="8.88671875" style="30" customWidth="1"/>
    <col min="6915" max="6916" width="5.5546875" style="30"/>
    <col min="6917" max="6917" width="47.6640625" style="30" customWidth="1"/>
    <col min="6918" max="6918" width="35.44140625" style="30" customWidth="1"/>
    <col min="6919" max="6919" width="9.109375" style="30" customWidth="1"/>
    <col min="6920" max="6920" width="24.33203125" style="30" customWidth="1"/>
    <col min="6921" max="6921" width="4.6640625" style="30" customWidth="1"/>
    <col min="6922" max="6922" width="5.44140625" style="30" customWidth="1"/>
    <col min="6923" max="6923" width="7.5546875" style="30" customWidth="1"/>
    <col min="6924" max="6924" width="10.109375" style="30" customWidth="1"/>
    <col min="6925" max="6925" width="5.33203125" style="30" customWidth="1"/>
    <col min="6926" max="6926" width="8.109375" style="30" customWidth="1"/>
    <col min="6927" max="6927" width="8.33203125" style="30" customWidth="1"/>
    <col min="6928" max="6928" width="6" style="30" customWidth="1"/>
    <col min="6929" max="6929" width="8.77734375" style="30" customWidth="1"/>
    <col min="6930" max="6930" width="11.6640625" style="30" customWidth="1"/>
    <col min="6931" max="6931" width="10.6640625" style="30" customWidth="1"/>
    <col min="6932" max="6932" width="10.88671875" style="30" customWidth="1"/>
    <col min="6933" max="6933" width="10.77734375" style="30" customWidth="1"/>
    <col min="6934" max="6934" width="10.88671875" style="30" customWidth="1"/>
    <col min="6935" max="6935" width="9.109375" style="30" customWidth="1"/>
    <col min="6936" max="7170" width="8.88671875" style="30" customWidth="1"/>
    <col min="7171" max="7172" width="5.5546875" style="30"/>
    <col min="7173" max="7173" width="47.6640625" style="30" customWidth="1"/>
    <col min="7174" max="7174" width="35.44140625" style="30" customWidth="1"/>
    <col min="7175" max="7175" width="9.109375" style="30" customWidth="1"/>
    <col min="7176" max="7176" width="24.33203125" style="30" customWidth="1"/>
    <col min="7177" max="7177" width="4.6640625" style="30" customWidth="1"/>
    <col min="7178" max="7178" width="5.44140625" style="30" customWidth="1"/>
    <col min="7179" max="7179" width="7.5546875" style="30" customWidth="1"/>
    <col min="7180" max="7180" width="10.109375" style="30" customWidth="1"/>
    <col min="7181" max="7181" width="5.33203125" style="30" customWidth="1"/>
    <col min="7182" max="7182" width="8.109375" style="30" customWidth="1"/>
    <col min="7183" max="7183" width="8.33203125" style="30" customWidth="1"/>
    <col min="7184" max="7184" width="6" style="30" customWidth="1"/>
    <col min="7185" max="7185" width="8.77734375" style="30" customWidth="1"/>
    <col min="7186" max="7186" width="11.6640625" style="30" customWidth="1"/>
    <col min="7187" max="7187" width="10.6640625" style="30" customWidth="1"/>
    <col min="7188" max="7188" width="10.88671875" style="30" customWidth="1"/>
    <col min="7189" max="7189" width="10.77734375" style="30" customWidth="1"/>
    <col min="7190" max="7190" width="10.88671875" style="30" customWidth="1"/>
    <col min="7191" max="7191" width="9.109375" style="30" customWidth="1"/>
    <col min="7192" max="7426" width="8.88671875" style="30" customWidth="1"/>
    <col min="7427" max="7428" width="5.5546875" style="30"/>
    <col min="7429" max="7429" width="47.6640625" style="30" customWidth="1"/>
    <col min="7430" max="7430" width="35.44140625" style="30" customWidth="1"/>
    <col min="7431" max="7431" width="9.109375" style="30" customWidth="1"/>
    <col min="7432" max="7432" width="24.33203125" style="30" customWidth="1"/>
    <col min="7433" max="7433" width="4.6640625" style="30" customWidth="1"/>
    <col min="7434" max="7434" width="5.44140625" style="30" customWidth="1"/>
    <col min="7435" max="7435" width="7.5546875" style="30" customWidth="1"/>
    <col min="7436" max="7436" width="10.109375" style="30" customWidth="1"/>
    <col min="7437" max="7437" width="5.33203125" style="30" customWidth="1"/>
    <col min="7438" max="7438" width="8.109375" style="30" customWidth="1"/>
    <col min="7439" max="7439" width="8.33203125" style="30" customWidth="1"/>
    <col min="7440" max="7440" width="6" style="30" customWidth="1"/>
    <col min="7441" max="7441" width="8.77734375" style="30" customWidth="1"/>
    <col min="7442" max="7442" width="11.6640625" style="30" customWidth="1"/>
    <col min="7443" max="7443" width="10.6640625" style="30" customWidth="1"/>
    <col min="7444" max="7444" width="10.88671875" style="30" customWidth="1"/>
    <col min="7445" max="7445" width="10.77734375" style="30" customWidth="1"/>
    <col min="7446" max="7446" width="10.88671875" style="30" customWidth="1"/>
    <col min="7447" max="7447" width="9.109375" style="30" customWidth="1"/>
    <col min="7448" max="7682" width="8.88671875" style="30" customWidth="1"/>
    <col min="7683" max="7684" width="5.5546875" style="30"/>
    <col min="7685" max="7685" width="47.6640625" style="30" customWidth="1"/>
    <col min="7686" max="7686" width="35.44140625" style="30" customWidth="1"/>
    <col min="7687" max="7687" width="9.109375" style="30" customWidth="1"/>
    <col min="7688" max="7688" width="24.33203125" style="30" customWidth="1"/>
    <col min="7689" max="7689" width="4.6640625" style="30" customWidth="1"/>
    <col min="7690" max="7690" width="5.44140625" style="30" customWidth="1"/>
    <col min="7691" max="7691" width="7.5546875" style="30" customWidth="1"/>
    <col min="7692" max="7692" width="10.109375" style="30" customWidth="1"/>
    <col min="7693" max="7693" width="5.33203125" style="30" customWidth="1"/>
    <col min="7694" max="7694" width="8.109375" style="30" customWidth="1"/>
    <col min="7695" max="7695" width="8.33203125" style="30" customWidth="1"/>
    <col min="7696" max="7696" width="6" style="30" customWidth="1"/>
    <col min="7697" max="7697" width="8.77734375" style="30" customWidth="1"/>
    <col min="7698" max="7698" width="11.6640625" style="30" customWidth="1"/>
    <col min="7699" max="7699" width="10.6640625" style="30" customWidth="1"/>
    <col min="7700" max="7700" width="10.88671875" style="30" customWidth="1"/>
    <col min="7701" max="7701" width="10.77734375" style="30" customWidth="1"/>
    <col min="7702" max="7702" width="10.88671875" style="30" customWidth="1"/>
    <col min="7703" max="7703" width="9.109375" style="30" customWidth="1"/>
    <col min="7704" max="7938" width="8.88671875" style="30" customWidth="1"/>
    <col min="7939" max="7940" width="5.5546875" style="30"/>
    <col min="7941" max="7941" width="47.6640625" style="30" customWidth="1"/>
    <col min="7942" max="7942" width="35.44140625" style="30" customWidth="1"/>
    <col min="7943" max="7943" width="9.109375" style="30" customWidth="1"/>
    <col min="7944" max="7944" width="24.33203125" style="30" customWidth="1"/>
    <col min="7945" max="7945" width="4.6640625" style="30" customWidth="1"/>
    <col min="7946" max="7946" width="5.44140625" style="30" customWidth="1"/>
    <col min="7947" max="7947" width="7.5546875" style="30" customWidth="1"/>
    <col min="7948" max="7948" width="10.109375" style="30" customWidth="1"/>
    <col min="7949" max="7949" width="5.33203125" style="30" customWidth="1"/>
    <col min="7950" max="7950" width="8.109375" style="30" customWidth="1"/>
    <col min="7951" max="7951" width="8.33203125" style="30" customWidth="1"/>
    <col min="7952" max="7952" width="6" style="30" customWidth="1"/>
    <col min="7953" max="7953" width="8.77734375" style="30" customWidth="1"/>
    <col min="7954" max="7954" width="11.6640625" style="30" customWidth="1"/>
    <col min="7955" max="7955" width="10.6640625" style="30" customWidth="1"/>
    <col min="7956" max="7956" width="10.88671875" style="30" customWidth="1"/>
    <col min="7957" max="7957" width="10.77734375" style="30" customWidth="1"/>
    <col min="7958" max="7958" width="10.88671875" style="30" customWidth="1"/>
    <col min="7959" max="7959" width="9.109375" style="30" customWidth="1"/>
    <col min="7960" max="8194" width="8.88671875" style="30" customWidth="1"/>
    <col min="8195" max="8196" width="5.5546875" style="30"/>
    <col min="8197" max="8197" width="47.6640625" style="30" customWidth="1"/>
    <col min="8198" max="8198" width="35.44140625" style="30" customWidth="1"/>
    <col min="8199" max="8199" width="9.109375" style="30" customWidth="1"/>
    <col min="8200" max="8200" width="24.33203125" style="30" customWidth="1"/>
    <col min="8201" max="8201" width="4.6640625" style="30" customWidth="1"/>
    <col min="8202" max="8202" width="5.44140625" style="30" customWidth="1"/>
    <col min="8203" max="8203" width="7.5546875" style="30" customWidth="1"/>
    <col min="8204" max="8204" width="10.109375" style="30" customWidth="1"/>
    <col min="8205" max="8205" width="5.33203125" style="30" customWidth="1"/>
    <col min="8206" max="8206" width="8.109375" style="30" customWidth="1"/>
    <col min="8207" max="8207" width="8.33203125" style="30" customWidth="1"/>
    <col min="8208" max="8208" width="6" style="30" customWidth="1"/>
    <col min="8209" max="8209" width="8.77734375" style="30" customWidth="1"/>
    <col min="8210" max="8210" width="11.6640625" style="30" customWidth="1"/>
    <col min="8211" max="8211" width="10.6640625" style="30" customWidth="1"/>
    <col min="8212" max="8212" width="10.88671875" style="30" customWidth="1"/>
    <col min="8213" max="8213" width="10.77734375" style="30" customWidth="1"/>
    <col min="8214" max="8214" width="10.88671875" style="30" customWidth="1"/>
    <col min="8215" max="8215" width="9.109375" style="30" customWidth="1"/>
    <col min="8216" max="8450" width="8.88671875" style="30" customWidth="1"/>
    <col min="8451" max="8452" width="5.5546875" style="30"/>
    <col min="8453" max="8453" width="47.6640625" style="30" customWidth="1"/>
    <col min="8454" max="8454" width="35.44140625" style="30" customWidth="1"/>
    <col min="8455" max="8455" width="9.109375" style="30" customWidth="1"/>
    <col min="8456" max="8456" width="24.33203125" style="30" customWidth="1"/>
    <col min="8457" max="8457" width="4.6640625" style="30" customWidth="1"/>
    <col min="8458" max="8458" width="5.44140625" style="30" customWidth="1"/>
    <col min="8459" max="8459" width="7.5546875" style="30" customWidth="1"/>
    <col min="8460" max="8460" width="10.109375" style="30" customWidth="1"/>
    <col min="8461" max="8461" width="5.33203125" style="30" customWidth="1"/>
    <col min="8462" max="8462" width="8.109375" style="30" customWidth="1"/>
    <col min="8463" max="8463" width="8.33203125" style="30" customWidth="1"/>
    <col min="8464" max="8464" width="6" style="30" customWidth="1"/>
    <col min="8465" max="8465" width="8.77734375" style="30" customWidth="1"/>
    <col min="8466" max="8466" width="11.6640625" style="30" customWidth="1"/>
    <col min="8467" max="8467" width="10.6640625" style="30" customWidth="1"/>
    <col min="8468" max="8468" width="10.88671875" style="30" customWidth="1"/>
    <col min="8469" max="8469" width="10.77734375" style="30" customWidth="1"/>
    <col min="8470" max="8470" width="10.88671875" style="30" customWidth="1"/>
    <col min="8471" max="8471" width="9.109375" style="30" customWidth="1"/>
    <col min="8472" max="8706" width="8.88671875" style="30" customWidth="1"/>
    <col min="8707" max="8708" width="5.5546875" style="30"/>
    <col min="8709" max="8709" width="47.6640625" style="30" customWidth="1"/>
    <col min="8710" max="8710" width="35.44140625" style="30" customWidth="1"/>
    <col min="8711" max="8711" width="9.109375" style="30" customWidth="1"/>
    <col min="8712" max="8712" width="24.33203125" style="30" customWidth="1"/>
    <col min="8713" max="8713" width="4.6640625" style="30" customWidth="1"/>
    <col min="8714" max="8714" width="5.44140625" style="30" customWidth="1"/>
    <col min="8715" max="8715" width="7.5546875" style="30" customWidth="1"/>
    <col min="8716" max="8716" width="10.109375" style="30" customWidth="1"/>
    <col min="8717" max="8717" width="5.33203125" style="30" customWidth="1"/>
    <col min="8718" max="8718" width="8.109375" style="30" customWidth="1"/>
    <col min="8719" max="8719" width="8.33203125" style="30" customWidth="1"/>
    <col min="8720" max="8720" width="6" style="30" customWidth="1"/>
    <col min="8721" max="8721" width="8.77734375" style="30" customWidth="1"/>
    <col min="8722" max="8722" width="11.6640625" style="30" customWidth="1"/>
    <col min="8723" max="8723" width="10.6640625" style="30" customWidth="1"/>
    <col min="8724" max="8724" width="10.88671875" style="30" customWidth="1"/>
    <col min="8725" max="8725" width="10.77734375" style="30" customWidth="1"/>
    <col min="8726" max="8726" width="10.88671875" style="30" customWidth="1"/>
    <col min="8727" max="8727" width="9.109375" style="30" customWidth="1"/>
    <col min="8728" max="8962" width="8.88671875" style="30" customWidth="1"/>
    <col min="8963" max="8964" width="5.5546875" style="30"/>
    <col min="8965" max="8965" width="47.6640625" style="30" customWidth="1"/>
    <col min="8966" max="8966" width="35.44140625" style="30" customWidth="1"/>
    <col min="8967" max="8967" width="9.109375" style="30" customWidth="1"/>
    <col min="8968" max="8968" width="24.33203125" style="30" customWidth="1"/>
    <col min="8969" max="8969" width="4.6640625" style="30" customWidth="1"/>
    <col min="8970" max="8970" width="5.44140625" style="30" customWidth="1"/>
    <col min="8971" max="8971" width="7.5546875" style="30" customWidth="1"/>
    <col min="8972" max="8972" width="10.109375" style="30" customWidth="1"/>
    <col min="8973" max="8973" width="5.33203125" style="30" customWidth="1"/>
    <col min="8974" max="8974" width="8.109375" style="30" customWidth="1"/>
    <col min="8975" max="8975" width="8.33203125" style="30" customWidth="1"/>
    <col min="8976" max="8976" width="6" style="30" customWidth="1"/>
    <col min="8977" max="8977" width="8.77734375" style="30" customWidth="1"/>
    <col min="8978" max="8978" width="11.6640625" style="30" customWidth="1"/>
    <col min="8979" max="8979" width="10.6640625" style="30" customWidth="1"/>
    <col min="8980" max="8980" width="10.88671875" style="30" customWidth="1"/>
    <col min="8981" max="8981" width="10.77734375" style="30" customWidth="1"/>
    <col min="8982" max="8982" width="10.88671875" style="30" customWidth="1"/>
    <col min="8983" max="8983" width="9.109375" style="30" customWidth="1"/>
    <col min="8984" max="9218" width="8.88671875" style="30" customWidth="1"/>
    <col min="9219" max="9220" width="5.5546875" style="30"/>
    <col min="9221" max="9221" width="47.6640625" style="30" customWidth="1"/>
    <col min="9222" max="9222" width="35.44140625" style="30" customWidth="1"/>
    <col min="9223" max="9223" width="9.109375" style="30" customWidth="1"/>
    <col min="9224" max="9224" width="24.33203125" style="30" customWidth="1"/>
    <col min="9225" max="9225" width="4.6640625" style="30" customWidth="1"/>
    <col min="9226" max="9226" width="5.44140625" style="30" customWidth="1"/>
    <col min="9227" max="9227" width="7.5546875" style="30" customWidth="1"/>
    <col min="9228" max="9228" width="10.109375" style="30" customWidth="1"/>
    <col min="9229" max="9229" width="5.33203125" style="30" customWidth="1"/>
    <col min="9230" max="9230" width="8.109375" style="30" customWidth="1"/>
    <col min="9231" max="9231" width="8.33203125" style="30" customWidth="1"/>
    <col min="9232" max="9232" width="6" style="30" customWidth="1"/>
    <col min="9233" max="9233" width="8.77734375" style="30" customWidth="1"/>
    <col min="9234" max="9234" width="11.6640625" style="30" customWidth="1"/>
    <col min="9235" max="9235" width="10.6640625" style="30" customWidth="1"/>
    <col min="9236" max="9236" width="10.88671875" style="30" customWidth="1"/>
    <col min="9237" max="9237" width="10.77734375" style="30" customWidth="1"/>
    <col min="9238" max="9238" width="10.88671875" style="30" customWidth="1"/>
    <col min="9239" max="9239" width="9.109375" style="30" customWidth="1"/>
    <col min="9240" max="9474" width="8.88671875" style="30" customWidth="1"/>
    <col min="9475" max="9476" width="5.5546875" style="30"/>
    <col min="9477" max="9477" width="47.6640625" style="30" customWidth="1"/>
    <col min="9478" max="9478" width="35.44140625" style="30" customWidth="1"/>
    <col min="9479" max="9479" width="9.109375" style="30" customWidth="1"/>
    <col min="9480" max="9480" width="24.33203125" style="30" customWidth="1"/>
    <col min="9481" max="9481" width="4.6640625" style="30" customWidth="1"/>
    <col min="9482" max="9482" width="5.44140625" style="30" customWidth="1"/>
    <col min="9483" max="9483" width="7.5546875" style="30" customWidth="1"/>
    <col min="9484" max="9484" width="10.109375" style="30" customWidth="1"/>
    <col min="9485" max="9485" width="5.33203125" style="30" customWidth="1"/>
    <col min="9486" max="9486" width="8.109375" style="30" customWidth="1"/>
    <col min="9487" max="9487" width="8.33203125" style="30" customWidth="1"/>
    <col min="9488" max="9488" width="6" style="30" customWidth="1"/>
    <col min="9489" max="9489" width="8.77734375" style="30" customWidth="1"/>
    <col min="9490" max="9490" width="11.6640625" style="30" customWidth="1"/>
    <col min="9491" max="9491" width="10.6640625" style="30" customWidth="1"/>
    <col min="9492" max="9492" width="10.88671875" style="30" customWidth="1"/>
    <col min="9493" max="9493" width="10.77734375" style="30" customWidth="1"/>
    <col min="9494" max="9494" width="10.88671875" style="30" customWidth="1"/>
    <col min="9495" max="9495" width="9.109375" style="30" customWidth="1"/>
    <col min="9496" max="9730" width="8.88671875" style="30" customWidth="1"/>
    <col min="9731" max="9732" width="5.5546875" style="30"/>
    <col min="9733" max="9733" width="47.6640625" style="30" customWidth="1"/>
    <col min="9734" max="9734" width="35.44140625" style="30" customWidth="1"/>
    <col min="9735" max="9735" width="9.109375" style="30" customWidth="1"/>
    <col min="9736" max="9736" width="24.33203125" style="30" customWidth="1"/>
    <col min="9737" max="9737" width="4.6640625" style="30" customWidth="1"/>
    <col min="9738" max="9738" width="5.44140625" style="30" customWidth="1"/>
    <col min="9739" max="9739" width="7.5546875" style="30" customWidth="1"/>
    <col min="9740" max="9740" width="10.109375" style="30" customWidth="1"/>
    <col min="9741" max="9741" width="5.33203125" style="30" customWidth="1"/>
    <col min="9742" max="9742" width="8.109375" style="30" customWidth="1"/>
    <col min="9743" max="9743" width="8.33203125" style="30" customWidth="1"/>
    <col min="9744" max="9744" width="6" style="30" customWidth="1"/>
    <col min="9745" max="9745" width="8.77734375" style="30" customWidth="1"/>
    <col min="9746" max="9746" width="11.6640625" style="30" customWidth="1"/>
    <col min="9747" max="9747" width="10.6640625" style="30" customWidth="1"/>
    <col min="9748" max="9748" width="10.88671875" style="30" customWidth="1"/>
    <col min="9749" max="9749" width="10.77734375" style="30" customWidth="1"/>
    <col min="9750" max="9750" width="10.88671875" style="30" customWidth="1"/>
    <col min="9751" max="9751" width="9.109375" style="30" customWidth="1"/>
    <col min="9752" max="9986" width="8.88671875" style="30" customWidth="1"/>
    <col min="9987" max="9988" width="5.5546875" style="30"/>
    <col min="9989" max="9989" width="47.6640625" style="30" customWidth="1"/>
    <col min="9990" max="9990" width="35.44140625" style="30" customWidth="1"/>
    <col min="9991" max="9991" width="9.109375" style="30" customWidth="1"/>
    <col min="9992" max="9992" width="24.33203125" style="30" customWidth="1"/>
    <col min="9993" max="9993" width="4.6640625" style="30" customWidth="1"/>
    <col min="9994" max="9994" width="5.44140625" style="30" customWidth="1"/>
    <col min="9995" max="9995" width="7.5546875" style="30" customWidth="1"/>
    <col min="9996" max="9996" width="10.109375" style="30" customWidth="1"/>
    <col min="9997" max="9997" width="5.33203125" style="30" customWidth="1"/>
    <col min="9998" max="9998" width="8.109375" style="30" customWidth="1"/>
    <col min="9999" max="9999" width="8.33203125" style="30" customWidth="1"/>
    <col min="10000" max="10000" width="6" style="30" customWidth="1"/>
    <col min="10001" max="10001" width="8.77734375" style="30" customWidth="1"/>
    <col min="10002" max="10002" width="11.6640625" style="30" customWidth="1"/>
    <col min="10003" max="10003" width="10.6640625" style="30" customWidth="1"/>
    <col min="10004" max="10004" width="10.88671875" style="30" customWidth="1"/>
    <col min="10005" max="10005" width="10.77734375" style="30" customWidth="1"/>
    <col min="10006" max="10006" width="10.88671875" style="30" customWidth="1"/>
    <col min="10007" max="10007" width="9.109375" style="30" customWidth="1"/>
    <col min="10008" max="10242" width="8.88671875" style="30" customWidth="1"/>
    <col min="10243" max="10244" width="5.5546875" style="30"/>
    <col min="10245" max="10245" width="47.6640625" style="30" customWidth="1"/>
    <col min="10246" max="10246" width="35.44140625" style="30" customWidth="1"/>
    <col min="10247" max="10247" width="9.109375" style="30" customWidth="1"/>
    <col min="10248" max="10248" width="24.33203125" style="30" customWidth="1"/>
    <col min="10249" max="10249" width="4.6640625" style="30" customWidth="1"/>
    <col min="10250" max="10250" width="5.44140625" style="30" customWidth="1"/>
    <col min="10251" max="10251" width="7.5546875" style="30" customWidth="1"/>
    <col min="10252" max="10252" width="10.109375" style="30" customWidth="1"/>
    <col min="10253" max="10253" width="5.33203125" style="30" customWidth="1"/>
    <col min="10254" max="10254" width="8.109375" style="30" customWidth="1"/>
    <col min="10255" max="10255" width="8.33203125" style="30" customWidth="1"/>
    <col min="10256" max="10256" width="6" style="30" customWidth="1"/>
    <col min="10257" max="10257" width="8.77734375" style="30" customWidth="1"/>
    <col min="10258" max="10258" width="11.6640625" style="30" customWidth="1"/>
    <col min="10259" max="10259" width="10.6640625" style="30" customWidth="1"/>
    <col min="10260" max="10260" width="10.88671875" style="30" customWidth="1"/>
    <col min="10261" max="10261" width="10.77734375" style="30" customWidth="1"/>
    <col min="10262" max="10262" width="10.88671875" style="30" customWidth="1"/>
    <col min="10263" max="10263" width="9.109375" style="30" customWidth="1"/>
    <col min="10264" max="10498" width="8.88671875" style="30" customWidth="1"/>
    <col min="10499" max="10500" width="5.5546875" style="30"/>
    <col min="10501" max="10501" width="47.6640625" style="30" customWidth="1"/>
    <col min="10502" max="10502" width="35.44140625" style="30" customWidth="1"/>
    <col min="10503" max="10503" width="9.109375" style="30" customWidth="1"/>
    <col min="10504" max="10504" width="24.33203125" style="30" customWidth="1"/>
    <col min="10505" max="10505" width="4.6640625" style="30" customWidth="1"/>
    <col min="10506" max="10506" width="5.44140625" style="30" customWidth="1"/>
    <col min="10507" max="10507" width="7.5546875" style="30" customWidth="1"/>
    <col min="10508" max="10508" width="10.109375" style="30" customWidth="1"/>
    <col min="10509" max="10509" width="5.33203125" style="30" customWidth="1"/>
    <col min="10510" max="10510" width="8.109375" style="30" customWidth="1"/>
    <col min="10511" max="10511" width="8.33203125" style="30" customWidth="1"/>
    <col min="10512" max="10512" width="6" style="30" customWidth="1"/>
    <col min="10513" max="10513" width="8.77734375" style="30" customWidth="1"/>
    <col min="10514" max="10514" width="11.6640625" style="30" customWidth="1"/>
    <col min="10515" max="10515" width="10.6640625" style="30" customWidth="1"/>
    <col min="10516" max="10516" width="10.88671875" style="30" customWidth="1"/>
    <col min="10517" max="10517" width="10.77734375" style="30" customWidth="1"/>
    <col min="10518" max="10518" width="10.88671875" style="30" customWidth="1"/>
    <col min="10519" max="10519" width="9.109375" style="30" customWidth="1"/>
    <col min="10520" max="10754" width="8.88671875" style="30" customWidth="1"/>
    <col min="10755" max="10756" width="5.5546875" style="30"/>
    <col min="10757" max="10757" width="47.6640625" style="30" customWidth="1"/>
    <col min="10758" max="10758" width="35.44140625" style="30" customWidth="1"/>
    <col min="10759" max="10759" width="9.109375" style="30" customWidth="1"/>
    <col min="10760" max="10760" width="24.33203125" style="30" customWidth="1"/>
    <col min="10761" max="10761" width="4.6640625" style="30" customWidth="1"/>
    <col min="10762" max="10762" width="5.44140625" style="30" customWidth="1"/>
    <col min="10763" max="10763" width="7.5546875" style="30" customWidth="1"/>
    <col min="10764" max="10764" width="10.109375" style="30" customWidth="1"/>
    <col min="10765" max="10765" width="5.33203125" style="30" customWidth="1"/>
    <col min="10766" max="10766" width="8.109375" style="30" customWidth="1"/>
    <col min="10767" max="10767" width="8.33203125" style="30" customWidth="1"/>
    <col min="10768" max="10768" width="6" style="30" customWidth="1"/>
    <col min="10769" max="10769" width="8.77734375" style="30" customWidth="1"/>
    <col min="10770" max="10770" width="11.6640625" style="30" customWidth="1"/>
    <col min="10771" max="10771" width="10.6640625" style="30" customWidth="1"/>
    <col min="10772" max="10772" width="10.88671875" style="30" customWidth="1"/>
    <col min="10773" max="10773" width="10.77734375" style="30" customWidth="1"/>
    <col min="10774" max="10774" width="10.88671875" style="30" customWidth="1"/>
    <col min="10775" max="10775" width="9.109375" style="30" customWidth="1"/>
    <col min="10776" max="11010" width="8.88671875" style="30" customWidth="1"/>
    <col min="11011" max="11012" width="5.5546875" style="30"/>
    <col min="11013" max="11013" width="47.6640625" style="30" customWidth="1"/>
    <col min="11014" max="11014" width="35.44140625" style="30" customWidth="1"/>
    <col min="11015" max="11015" width="9.109375" style="30" customWidth="1"/>
    <col min="11016" max="11016" width="24.33203125" style="30" customWidth="1"/>
    <col min="11017" max="11017" width="4.6640625" style="30" customWidth="1"/>
    <col min="11018" max="11018" width="5.44140625" style="30" customWidth="1"/>
    <col min="11019" max="11019" width="7.5546875" style="30" customWidth="1"/>
    <col min="11020" max="11020" width="10.109375" style="30" customWidth="1"/>
    <col min="11021" max="11021" width="5.33203125" style="30" customWidth="1"/>
    <col min="11022" max="11022" width="8.109375" style="30" customWidth="1"/>
    <col min="11023" max="11023" width="8.33203125" style="30" customWidth="1"/>
    <col min="11024" max="11024" width="6" style="30" customWidth="1"/>
    <col min="11025" max="11025" width="8.77734375" style="30" customWidth="1"/>
    <col min="11026" max="11026" width="11.6640625" style="30" customWidth="1"/>
    <col min="11027" max="11027" width="10.6640625" style="30" customWidth="1"/>
    <col min="11028" max="11028" width="10.88671875" style="30" customWidth="1"/>
    <col min="11029" max="11029" width="10.77734375" style="30" customWidth="1"/>
    <col min="11030" max="11030" width="10.88671875" style="30" customWidth="1"/>
    <col min="11031" max="11031" width="9.109375" style="30" customWidth="1"/>
    <col min="11032" max="11266" width="8.88671875" style="30" customWidth="1"/>
    <col min="11267" max="11268" width="5.5546875" style="30"/>
    <col min="11269" max="11269" width="47.6640625" style="30" customWidth="1"/>
    <col min="11270" max="11270" width="35.44140625" style="30" customWidth="1"/>
    <col min="11271" max="11271" width="9.109375" style="30" customWidth="1"/>
    <col min="11272" max="11272" width="24.33203125" style="30" customWidth="1"/>
    <col min="11273" max="11273" width="4.6640625" style="30" customWidth="1"/>
    <col min="11274" max="11274" width="5.44140625" style="30" customWidth="1"/>
    <col min="11275" max="11275" width="7.5546875" style="30" customWidth="1"/>
    <col min="11276" max="11276" width="10.109375" style="30" customWidth="1"/>
    <col min="11277" max="11277" width="5.33203125" style="30" customWidth="1"/>
    <col min="11278" max="11278" width="8.109375" style="30" customWidth="1"/>
    <col min="11279" max="11279" width="8.33203125" style="30" customWidth="1"/>
    <col min="11280" max="11280" width="6" style="30" customWidth="1"/>
    <col min="11281" max="11281" width="8.77734375" style="30" customWidth="1"/>
    <col min="11282" max="11282" width="11.6640625" style="30" customWidth="1"/>
    <col min="11283" max="11283" width="10.6640625" style="30" customWidth="1"/>
    <col min="11284" max="11284" width="10.88671875" style="30" customWidth="1"/>
    <col min="11285" max="11285" width="10.77734375" style="30" customWidth="1"/>
    <col min="11286" max="11286" width="10.88671875" style="30" customWidth="1"/>
    <col min="11287" max="11287" width="9.109375" style="30" customWidth="1"/>
    <col min="11288" max="11522" width="8.88671875" style="30" customWidth="1"/>
    <col min="11523" max="11524" width="5.5546875" style="30"/>
    <col min="11525" max="11525" width="47.6640625" style="30" customWidth="1"/>
    <col min="11526" max="11526" width="35.44140625" style="30" customWidth="1"/>
    <col min="11527" max="11527" width="9.109375" style="30" customWidth="1"/>
    <col min="11528" max="11528" width="24.33203125" style="30" customWidth="1"/>
    <col min="11529" max="11529" width="4.6640625" style="30" customWidth="1"/>
    <col min="11530" max="11530" width="5.44140625" style="30" customWidth="1"/>
    <col min="11531" max="11531" width="7.5546875" style="30" customWidth="1"/>
    <col min="11532" max="11532" width="10.109375" style="30" customWidth="1"/>
    <col min="11533" max="11533" width="5.33203125" style="30" customWidth="1"/>
    <col min="11534" max="11534" width="8.109375" style="30" customWidth="1"/>
    <col min="11535" max="11535" width="8.33203125" style="30" customWidth="1"/>
    <col min="11536" max="11536" width="6" style="30" customWidth="1"/>
    <col min="11537" max="11537" width="8.77734375" style="30" customWidth="1"/>
    <col min="11538" max="11538" width="11.6640625" style="30" customWidth="1"/>
    <col min="11539" max="11539" width="10.6640625" style="30" customWidth="1"/>
    <col min="11540" max="11540" width="10.88671875" style="30" customWidth="1"/>
    <col min="11541" max="11541" width="10.77734375" style="30" customWidth="1"/>
    <col min="11542" max="11542" width="10.88671875" style="30" customWidth="1"/>
    <col min="11543" max="11543" width="9.109375" style="30" customWidth="1"/>
    <col min="11544" max="11778" width="8.88671875" style="30" customWidth="1"/>
    <col min="11779" max="11780" width="5.5546875" style="30"/>
    <col min="11781" max="11781" width="47.6640625" style="30" customWidth="1"/>
    <col min="11782" max="11782" width="35.44140625" style="30" customWidth="1"/>
    <col min="11783" max="11783" width="9.109375" style="30" customWidth="1"/>
    <col min="11784" max="11784" width="24.33203125" style="30" customWidth="1"/>
    <col min="11785" max="11785" width="4.6640625" style="30" customWidth="1"/>
    <col min="11786" max="11786" width="5.44140625" style="30" customWidth="1"/>
    <col min="11787" max="11787" width="7.5546875" style="30" customWidth="1"/>
    <col min="11788" max="11788" width="10.109375" style="30" customWidth="1"/>
    <col min="11789" max="11789" width="5.33203125" style="30" customWidth="1"/>
    <col min="11790" max="11790" width="8.109375" style="30" customWidth="1"/>
    <col min="11791" max="11791" width="8.33203125" style="30" customWidth="1"/>
    <col min="11792" max="11792" width="6" style="30" customWidth="1"/>
    <col min="11793" max="11793" width="8.77734375" style="30" customWidth="1"/>
    <col min="11794" max="11794" width="11.6640625" style="30" customWidth="1"/>
    <col min="11795" max="11795" width="10.6640625" style="30" customWidth="1"/>
    <col min="11796" max="11796" width="10.88671875" style="30" customWidth="1"/>
    <col min="11797" max="11797" width="10.77734375" style="30" customWidth="1"/>
    <col min="11798" max="11798" width="10.88671875" style="30" customWidth="1"/>
    <col min="11799" max="11799" width="9.109375" style="30" customWidth="1"/>
    <col min="11800" max="12034" width="8.88671875" style="30" customWidth="1"/>
    <col min="12035" max="12036" width="5.5546875" style="30"/>
    <col min="12037" max="12037" width="47.6640625" style="30" customWidth="1"/>
    <col min="12038" max="12038" width="35.44140625" style="30" customWidth="1"/>
    <col min="12039" max="12039" width="9.109375" style="30" customWidth="1"/>
    <col min="12040" max="12040" width="24.33203125" style="30" customWidth="1"/>
    <col min="12041" max="12041" width="4.6640625" style="30" customWidth="1"/>
    <col min="12042" max="12042" width="5.44140625" style="30" customWidth="1"/>
    <col min="12043" max="12043" width="7.5546875" style="30" customWidth="1"/>
    <col min="12044" max="12044" width="10.109375" style="30" customWidth="1"/>
    <col min="12045" max="12045" width="5.33203125" style="30" customWidth="1"/>
    <col min="12046" max="12046" width="8.109375" style="30" customWidth="1"/>
    <col min="12047" max="12047" width="8.33203125" style="30" customWidth="1"/>
    <col min="12048" max="12048" width="6" style="30" customWidth="1"/>
    <col min="12049" max="12049" width="8.77734375" style="30" customWidth="1"/>
    <col min="12050" max="12050" width="11.6640625" style="30" customWidth="1"/>
    <col min="12051" max="12051" width="10.6640625" style="30" customWidth="1"/>
    <col min="12052" max="12052" width="10.88671875" style="30" customWidth="1"/>
    <col min="12053" max="12053" width="10.77734375" style="30" customWidth="1"/>
    <col min="12054" max="12054" width="10.88671875" style="30" customWidth="1"/>
    <col min="12055" max="12055" width="9.109375" style="30" customWidth="1"/>
    <col min="12056" max="12290" width="8.88671875" style="30" customWidth="1"/>
    <col min="12291" max="12292" width="5.5546875" style="30"/>
    <col min="12293" max="12293" width="47.6640625" style="30" customWidth="1"/>
    <col min="12294" max="12294" width="35.44140625" style="30" customWidth="1"/>
    <col min="12295" max="12295" width="9.109375" style="30" customWidth="1"/>
    <col min="12296" max="12296" width="24.33203125" style="30" customWidth="1"/>
    <col min="12297" max="12297" width="4.6640625" style="30" customWidth="1"/>
    <col min="12298" max="12298" width="5.44140625" style="30" customWidth="1"/>
    <col min="12299" max="12299" width="7.5546875" style="30" customWidth="1"/>
    <col min="12300" max="12300" width="10.109375" style="30" customWidth="1"/>
    <col min="12301" max="12301" width="5.33203125" style="30" customWidth="1"/>
    <col min="12302" max="12302" width="8.109375" style="30" customWidth="1"/>
    <col min="12303" max="12303" width="8.33203125" style="30" customWidth="1"/>
    <col min="12304" max="12304" width="6" style="30" customWidth="1"/>
    <col min="12305" max="12305" width="8.77734375" style="30" customWidth="1"/>
    <col min="12306" max="12306" width="11.6640625" style="30" customWidth="1"/>
    <col min="12307" max="12307" width="10.6640625" style="30" customWidth="1"/>
    <col min="12308" max="12308" width="10.88671875" style="30" customWidth="1"/>
    <col min="12309" max="12309" width="10.77734375" style="30" customWidth="1"/>
    <col min="12310" max="12310" width="10.88671875" style="30" customWidth="1"/>
    <col min="12311" max="12311" width="9.109375" style="30" customWidth="1"/>
    <col min="12312" max="12546" width="8.88671875" style="30" customWidth="1"/>
    <col min="12547" max="12548" width="5.5546875" style="30"/>
    <col min="12549" max="12549" width="47.6640625" style="30" customWidth="1"/>
    <col min="12550" max="12550" width="35.44140625" style="30" customWidth="1"/>
    <col min="12551" max="12551" width="9.109375" style="30" customWidth="1"/>
    <col min="12552" max="12552" width="24.33203125" style="30" customWidth="1"/>
    <col min="12553" max="12553" width="4.6640625" style="30" customWidth="1"/>
    <col min="12554" max="12554" width="5.44140625" style="30" customWidth="1"/>
    <col min="12555" max="12555" width="7.5546875" style="30" customWidth="1"/>
    <col min="12556" max="12556" width="10.109375" style="30" customWidth="1"/>
    <col min="12557" max="12557" width="5.33203125" style="30" customWidth="1"/>
    <col min="12558" max="12558" width="8.109375" style="30" customWidth="1"/>
    <col min="12559" max="12559" width="8.33203125" style="30" customWidth="1"/>
    <col min="12560" max="12560" width="6" style="30" customWidth="1"/>
    <col min="12561" max="12561" width="8.77734375" style="30" customWidth="1"/>
    <col min="12562" max="12562" width="11.6640625" style="30" customWidth="1"/>
    <col min="12563" max="12563" width="10.6640625" style="30" customWidth="1"/>
    <col min="12564" max="12564" width="10.88671875" style="30" customWidth="1"/>
    <col min="12565" max="12565" width="10.77734375" style="30" customWidth="1"/>
    <col min="12566" max="12566" width="10.88671875" style="30" customWidth="1"/>
    <col min="12567" max="12567" width="9.109375" style="30" customWidth="1"/>
    <col min="12568" max="12802" width="8.88671875" style="30" customWidth="1"/>
    <col min="12803" max="12804" width="5.5546875" style="30"/>
    <col min="12805" max="12805" width="47.6640625" style="30" customWidth="1"/>
    <col min="12806" max="12806" width="35.44140625" style="30" customWidth="1"/>
    <col min="12807" max="12807" width="9.109375" style="30" customWidth="1"/>
    <col min="12808" max="12808" width="24.33203125" style="30" customWidth="1"/>
    <col min="12809" max="12809" width="4.6640625" style="30" customWidth="1"/>
    <col min="12810" max="12810" width="5.44140625" style="30" customWidth="1"/>
    <col min="12811" max="12811" width="7.5546875" style="30" customWidth="1"/>
    <col min="12812" max="12812" width="10.109375" style="30" customWidth="1"/>
    <col min="12813" max="12813" width="5.33203125" style="30" customWidth="1"/>
    <col min="12814" max="12814" width="8.109375" style="30" customWidth="1"/>
    <col min="12815" max="12815" width="8.33203125" style="30" customWidth="1"/>
    <col min="12816" max="12816" width="6" style="30" customWidth="1"/>
    <col min="12817" max="12817" width="8.77734375" style="30" customWidth="1"/>
    <col min="12818" max="12818" width="11.6640625" style="30" customWidth="1"/>
    <col min="12819" max="12819" width="10.6640625" style="30" customWidth="1"/>
    <col min="12820" max="12820" width="10.88671875" style="30" customWidth="1"/>
    <col min="12821" max="12821" width="10.77734375" style="30" customWidth="1"/>
    <col min="12822" max="12822" width="10.88671875" style="30" customWidth="1"/>
    <col min="12823" max="12823" width="9.109375" style="30" customWidth="1"/>
    <col min="12824" max="13058" width="8.88671875" style="30" customWidth="1"/>
    <col min="13059" max="13060" width="5.5546875" style="30"/>
    <col min="13061" max="13061" width="47.6640625" style="30" customWidth="1"/>
    <col min="13062" max="13062" width="35.44140625" style="30" customWidth="1"/>
    <col min="13063" max="13063" width="9.109375" style="30" customWidth="1"/>
    <col min="13064" max="13064" width="24.33203125" style="30" customWidth="1"/>
    <col min="13065" max="13065" width="4.6640625" style="30" customWidth="1"/>
    <col min="13066" max="13066" width="5.44140625" style="30" customWidth="1"/>
    <col min="13067" max="13067" width="7.5546875" style="30" customWidth="1"/>
    <col min="13068" max="13068" width="10.109375" style="30" customWidth="1"/>
    <col min="13069" max="13069" width="5.33203125" style="30" customWidth="1"/>
    <col min="13070" max="13070" width="8.109375" style="30" customWidth="1"/>
    <col min="13071" max="13071" width="8.33203125" style="30" customWidth="1"/>
    <col min="13072" max="13072" width="6" style="30" customWidth="1"/>
    <col min="13073" max="13073" width="8.77734375" style="30" customWidth="1"/>
    <col min="13074" max="13074" width="11.6640625" style="30" customWidth="1"/>
    <col min="13075" max="13075" width="10.6640625" style="30" customWidth="1"/>
    <col min="13076" max="13076" width="10.88671875" style="30" customWidth="1"/>
    <col min="13077" max="13077" width="10.77734375" style="30" customWidth="1"/>
    <col min="13078" max="13078" width="10.88671875" style="30" customWidth="1"/>
    <col min="13079" max="13079" width="9.109375" style="30" customWidth="1"/>
    <col min="13080" max="13314" width="8.88671875" style="30" customWidth="1"/>
    <col min="13315" max="13316" width="5.5546875" style="30"/>
    <col min="13317" max="13317" width="47.6640625" style="30" customWidth="1"/>
    <col min="13318" max="13318" width="35.44140625" style="30" customWidth="1"/>
    <col min="13319" max="13319" width="9.109375" style="30" customWidth="1"/>
    <col min="13320" max="13320" width="24.33203125" style="30" customWidth="1"/>
    <col min="13321" max="13321" width="4.6640625" style="30" customWidth="1"/>
    <col min="13322" max="13322" width="5.44140625" style="30" customWidth="1"/>
    <col min="13323" max="13323" width="7.5546875" style="30" customWidth="1"/>
    <col min="13324" max="13324" width="10.109375" style="30" customWidth="1"/>
    <col min="13325" max="13325" width="5.33203125" style="30" customWidth="1"/>
    <col min="13326" max="13326" width="8.109375" style="30" customWidth="1"/>
    <col min="13327" max="13327" width="8.33203125" style="30" customWidth="1"/>
    <col min="13328" max="13328" width="6" style="30" customWidth="1"/>
    <col min="13329" max="13329" width="8.77734375" style="30" customWidth="1"/>
    <col min="13330" max="13330" width="11.6640625" style="30" customWidth="1"/>
    <col min="13331" max="13331" width="10.6640625" style="30" customWidth="1"/>
    <col min="13332" max="13332" width="10.88671875" style="30" customWidth="1"/>
    <col min="13333" max="13333" width="10.77734375" style="30" customWidth="1"/>
    <col min="13334" max="13334" width="10.88671875" style="30" customWidth="1"/>
    <col min="13335" max="13335" width="9.109375" style="30" customWidth="1"/>
    <col min="13336" max="13570" width="8.88671875" style="30" customWidth="1"/>
    <col min="13571" max="13572" width="5.5546875" style="30"/>
    <col min="13573" max="13573" width="47.6640625" style="30" customWidth="1"/>
    <col min="13574" max="13574" width="35.44140625" style="30" customWidth="1"/>
    <col min="13575" max="13575" width="9.109375" style="30" customWidth="1"/>
    <col min="13576" max="13576" width="24.33203125" style="30" customWidth="1"/>
    <col min="13577" max="13577" width="4.6640625" style="30" customWidth="1"/>
    <col min="13578" max="13578" width="5.44140625" style="30" customWidth="1"/>
    <col min="13579" max="13579" width="7.5546875" style="30" customWidth="1"/>
    <col min="13580" max="13580" width="10.109375" style="30" customWidth="1"/>
    <col min="13581" max="13581" width="5.33203125" style="30" customWidth="1"/>
    <col min="13582" max="13582" width="8.109375" style="30" customWidth="1"/>
    <col min="13583" max="13583" width="8.33203125" style="30" customWidth="1"/>
    <col min="13584" max="13584" width="6" style="30" customWidth="1"/>
    <col min="13585" max="13585" width="8.77734375" style="30" customWidth="1"/>
    <col min="13586" max="13586" width="11.6640625" style="30" customWidth="1"/>
    <col min="13587" max="13587" width="10.6640625" style="30" customWidth="1"/>
    <col min="13588" max="13588" width="10.88671875" style="30" customWidth="1"/>
    <col min="13589" max="13589" width="10.77734375" style="30" customWidth="1"/>
    <col min="13590" max="13590" width="10.88671875" style="30" customWidth="1"/>
    <col min="13591" max="13591" width="9.109375" style="30" customWidth="1"/>
    <col min="13592" max="13826" width="8.88671875" style="30" customWidth="1"/>
    <col min="13827" max="13828" width="5.5546875" style="30"/>
    <col min="13829" max="13829" width="47.6640625" style="30" customWidth="1"/>
    <col min="13830" max="13830" width="35.44140625" style="30" customWidth="1"/>
    <col min="13831" max="13831" width="9.109375" style="30" customWidth="1"/>
    <col min="13832" max="13832" width="24.33203125" style="30" customWidth="1"/>
    <col min="13833" max="13833" width="4.6640625" style="30" customWidth="1"/>
    <col min="13834" max="13834" width="5.44140625" style="30" customWidth="1"/>
    <col min="13835" max="13835" width="7.5546875" style="30" customWidth="1"/>
    <col min="13836" max="13836" width="10.109375" style="30" customWidth="1"/>
    <col min="13837" max="13837" width="5.33203125" style="30" customWidth="1"/>
    <col min="13838" max="13838" width="8.109375" style="30" customWidth="1"/>
    <col min="13839" max="13839" width="8.33203125" style="30" customWidth="1"/>
    <col min="13840" max="13840" width="6" style="30" customWidth="1"/>
    <col min="13841" max="13841" width="8.77734375" style="30" customWidth="1"/>
    <col min="13842" max="13842" width="11.6640625" style="30" customWidth="1"/>
    <col min="13843" max="13843" width="10.6640625" style="30" customWidth="1"/>
    <col min="13844" max="13844" width="10.88671875" style="30" customWidth="1"/>
    <col min="13845" max="13845" width="10.77734375" style="30" customWidth="1"/>
    <col min="13846" max="13846" width="10.88671875" style="30" customWidth="1"/>
    <col min="13847" max="13847" width="9.109375" style="30" customWidth="1"/>
    <col min="13848" max="14082" width="8.88671875" style="30" customWidth="1"/>
    <col min="14083" max="14084" width="5.5546875" style="30"/>
    <col min="14085" max="14085" width="47.6640625" style="30" customWidth="1"/>
    <col min="14086" max="14086" width="35.44140625" style="30" customWidth="1"/>
    <col min="14087" max="14087" width="9.109375" style="30" customWidth="1"/>
    <col min="14088" max="14088" width="24.33203125" style="30" customWidth="1"/>
    <col min="14089" max="14089" width="4.6640625" style="30" customWidth="1"/>
    <col min="14090" max="14090" width="5.44140625" style="30" customWidth="1"/>
    <col min="14091" max="14091" width="7.5546875" style="30" customWidth="1"/>
    <col min="14092" max="14092" width="10.109375" style="30" customWidth="1"/>
    <col min="14093" max="14093" width="5.33203125" style="30" customWidth="1"/>
    <col min="14094" max="14094" width="8.109375" style="30" customWidth="1"/>
    <col min="14095" max="14095" width="8.33203125" style="30" customWidth="1"/>
    <col min="14096" max="14096" width="6" style="30" customWidth="1"/>
    <col min="14097" max="14097" width="8.77734375" style="30" customWidth="1"/>
    <col min="14098" max="14098" width="11.6640625" style="30" customWidth="1"/>
    <col min="14099" max="14099" width="10.6640625" style="30" customWidth="1"/>
    <col min="14100" max="14100" width="10.88671875" style="30" customWidth="1"/>
    <col min="14101" max="14101" width="10.77734375" style="30" customWidth="1"/>
    <col min="14102" max="14102" width="10.88671875" style="30" customWidth="1"/>
    <col min="14103" max="14103" width="9.109375" style="30" customWidth="1"/>
    <col min="14104" max="14338" width="8.88671875" style="30" customWidth="1"/>
    <col min="14339" max="14340" width="5.5546875" style="30"/>
    <col min="14341" max="14341" width="47.6640625" style="30" customWidth="1"/>
    <col min="14342" max="14342" width="35.44140625" style="30" customWidth="1"/>
    <col min="14343" max="14343" width="9.109375" style="30" customWidth="1"/>
    <col min="14344" max="14344" width="24.33203125" style="30" customWidth="1"/>
    <col min="14345" max="14345" width="4.6640625" style="30" customWidth="1"/>
    <col min="14346" max="14346" width="5.44140625" style="30" customWidth="1"/>
    <col min="14347" max="14347" width="7.5546875" style="30" customWidth="1"/>
    <col min="14348" max="14348" width="10.109375" style="30" customWidth="1"/>
    <col min="14349" max="14349" width="5.33203125" style="30" customWidth="1"/>
    <col min="14350" max="14350" width="8.109375" style="30" customWidth="1"/>
    <col min="14351" max="14351" width="8.33203125" style="30" customWidth="1"/>
    <col min="14352" max="14352" width="6" style="30" customWidth="1"/>
    <col min="14353" max="14353" width="8.77734375" style="30" customWidth="1"/>
    <col min="14354" max="14354" width="11.6640625" style="30" customWidth="1"/>
    <col min="14355" max="14355" width="10.6640625" style="30" customWidth="1"/>
    <col min="14356" max="14356" width="10.88671875" style="30" customWidth="1"/>
    <col min="14357" max="14357" width="10.77734375" style="30" customWidth="1"/>
    <col min="14358" max="14358" width="10.88671875" style="30" customWidth="1"/>
    <col min="14359" max="14359" width="9.109375" style="30" customWidth="1"/>
    <col min="14360" max="14594" width="8.88671875" style="30" customWidth="1"/>
    <col min="14595" max="14596" width="5.5546875" style="30"/>
    <col min="14597" max="14597" width="47.6640625" style="30" customWidth="1"/>
    <col min="14598" max="14598" width="35.44140625" style="30" customWidth="1"/>
    <col min="14599" max="14599" width="9.109375" style="30" customWidth="1"/>
    <col min="14600" max="14600" width="24.33203125" style="30" customWidth="1"/>
    <col min="14601" max="14601" width="4.6640625" style="30" customWidth="1"/>
    <col min="14602" max="14602" width="5.44140625" style="30" customWidth="1"/>
    <col min="14603" max="14603" width="7.5546875" style="30" customWidth="1"/>
    <col min="14604" max="14604" width="10.109375" style="30" customWidth="1"/>
    <col min="14605" max="14605" width="5.33203125" style="30" customWidth="1"/>
    <col min="14606" max="14606" width="8.109375" style="30" customWidth="1"/>
    <col min="14607" max="14607" width="8.33203125" style="30" customWidth="1"/>
    <col min="14608" max="14608" width="6" style="30" customWidth="1"/>
    <col min="14609" max="14609" width="8.77734375" style="30" customWidth="1"/>
    <col min="14610" max="14610" width="11.6640625" style="30" customWidth="1"/>
    <col min="14611" max="14611" width="10.6640625" style="30" customWidth="1"/>
    <col min="14612" max="14612" width="10.88671875" style="30" customWidth="1"/>
    <col min="14613" max="14613" width="10.77734375" style="30" customWidth="1"/>
    <col min="14614" max="14614" width="10.88671875" style="30" customWidth="1"/>
    <col min="14615" max="14615" width="9.109375" style="30" customWidth="1"/>
    <col min="14616" max="14850" width="8.88671875" style="30" customWidth="1"/>
    <col min="14851" max="14852" width="5.5546875" style="30"/>
    <col min="14853" max="14853" width="47.6640625" style="30" customWidth="1"/>
    <col min="14854" max="14854" width="35.44140625" style="30" customWidth="1"/>
    <col min="14855" max="14855" width="9.109375" style="30" customWidth="1"/>
    <col min="14856" max="14856" width="24.33203125" style="30" customWidth="1"/>
    <col min="14857" max="14857" width="4.6640625" style="30" customWidth="1"/>
    <col min="14858" max="14858" width="5.44140625" style="30" customWidth="1"/>
    <col min="14859" max="14859" width="7.5546875" style="30" customWidth="1"/>
    <col min="14860" max="14860" width="10.109375" style="30" customWidth="1"/>
    <col min="14861" max="14861" width="5.33203125" style="30" customWidth="1"/>
    <col min="14862" max="14862" width="8.109375" style="30" customWidth="1"/>
    <col min="14863" max="14863" width="8.33203125" style="30" customWidth="1"/>
    <col min="14864" max="14864" width="6" style="30" customWidth="1"/>
    <col min="14865" max="14865" width="8.77734375" style="30" customWidth="1"/>
    <col min="14866" max="14866" width="11.6640625" style="30" customWidth="1"/>
    <col min="14867" max="14867" width="10.6640625" style="30" customWidth="1"/>
    <col min="14868" max="14868" width="10.88671875" style="30" customWidth="1"/>
    <col min="14869" max="14869" width="10.77734375" style="30" customWidth="1"/>
    <col min="14870" max="14870" width="10.88671875" style="30" customWidth="1"/>
    <col min="14871" max="14871" width="9.109375" style="30" customWidth="1"/>
    <col min="14872" max="15106" width="8.88671875" style="30" customWidth="1"/>
    <col min="15107" max="15108" width="5.5546875" style="30"/>
    <col min="15109" max="15109" width="47.6640625" style="30" customWidth="1"/>
    <col min="15110" max="15110" width="35.44140625" style="30" customWidth="1"/>
    <col min="15111" max="15111" width="9.109375" style="30" customWidth="1"/>
    <col min="15112" max="15112" width="24.33203125" style="30" customWidth="1"/>
    <col min="15113" max="15113" width="4.6640625" style="30" customWidth="1"/>
    <col min="15114" max="15114" width="5.44140625" style="30" customWidth="1"/>
    <col min="15115" max="15115" width="7.5546875" style="30" customWidth="1"/>
    <col min="15116" max="15116" width="10.109375" style="30" customWidth="1"/>
    <col min="15117" max="15117" width="5.33203125" style="30" customWidth="1"/>
    <col min="15118" max="15118" width="8.109375" style="30" customWidth="1"/>
    <col min="15119" max="15119" width="8.33203125" style="30" customWidth="1"/>
    <col min="15120" max="15120" width="6" style="30" customWidth="1"/>
    <col min="15121" max="15121" width="8.77734375" style="30" customWidth="1"/>
    <col min="15122" max="15122" width="11.6640625" style="30" customWidth="1"/>
    <col min="15123" max="15123" width="10.6640625" style="30" customWidth="1"/>
    <col min="15124" max="15124" width="10.88671875" style="30" customWidth="1"/>
    <col min="15125" max="15125" width="10.77734375" style="30" customWidth="1"/>
    <col min="15126" max="15126" width="10.88671875" style="30" customWidth="1"/>
    <col min="15127" max="15127" width="9.109375" style="30" customWidth="1"/>
    <col min="15128" max="15362" width="8.88671875" style="30" customWidth="1"/>
    <col min="15363" max="15364" width="5.5546875" style="30"/>
    <col min="15365" max="15365" width="47.6640625" style="30" customWidth="1"/>
    <col min="15366" max="15366" width="35.44140625" style="30" customWidth="1"/>
    <col min="15367" max="15367" width="9.109375" style="30" customWidth="1"/>
    <col min="15368" max="15368" width="24.33203125" style="30" customWidth="1"/>
    <col min="15369" max="15369" width="4.6640625" style="30" customWidth="1"/>
    <col min="15370" max="15370" width="5.44140625" style="30" customWidth="1"/>
    <col min="15371" max="15371" width="7.5546875" style="30" customWidth="1"/>
    <col min="15372" max="15372" width="10.109375" style="30" customWidth="1"/>
    <col min="15373" max="15373" width="5.33203125" style="30" customWidth="1"/>
    <col min="15374" max="15374" width="8.109375" style="30" customWidth="1"/>
    <col min="15375" max="15375" width="8.33203125" style="30" customWidth="1"/>
    <col min="15376" max="15376" width="6" style="30" customWidth="1"/>
    <col min="15377" max="15377" width="8.77734375" style="30" customWidth="1"/>
    <col min="15378" max="15378" width="11.6640625" style="30" customWidth="1"/>
    <col min="15379" max="15379" width="10.6640625" style="30" customWidth="1"/>
    <col min="15380" max="15380" width="10.88671875" style="30" customWidth="1"/>
    <col min="15381" max="15381" width="10.77734375" style="30" customWidth="1"/>
    <col min="15382" max="15382" width="10.88671875" style="30" customWidth="1"/>
    <col min="15383" max="15383" width="9.109375" style="30" customWidth="1"/>
    <col min="15384" max="15618" width="8.88671875" style="30" customWidth="1"/>
    <col min="15619" max="15620" width="5.5546875" style="30"/>
    <col min="15621" max="15621" width="47.6640625" style="30" customWidth="1"/>
    <col min="15622" max="15622" width="35.44140625" style="30" customWidth="1"/>
    <col min="15623" max="15623" width="9.109375" style="30" customWidth="1"/>
    <col min="15624" max="15624" width="24.33203125" style="30" customWidth="1"/>
    <col min="15625" max="15625" width="4.6640625" style="30" customWidth="1"/>
    <col min="15626" max="15626" width="5.44140625" style="30" customWidth="1"/>
    <col min="15627" max="15627" width="7.5546875" style="30" customWidth="1"/>
    <col min="15628" max="15628" width="10.109375" style="30" customWidth="1"/>
    <col min="15629" max="15629" width="5.33203125" style="30" customWidth="1"/>
    <col min="15630" max="15630" width="8.109375" style="30" customWidth="1"/>
    <col min="15631" max="15631" width="8.33203125" style="30" customWidth="1"/>
    <col min="15632" max="15632" width="6" style="30" customWidth="1"/>
    <col min="15633" max="15633" width="8.77734375" style="30" customWidth="1"/>
    <col min="15634" max="15634" width="11.6640625" style="30" customWidth="1"/>
    <col min="15635" max="15635" width="10.6640625" style="30" customWidth="1"/>
    <col min="15636" max="15636" width="10.88671875" style="30" customWidth="1"/>
    <col min="15637" max="15637" width="10.77734375" style="30" customWidth="1"/>
    <col min="15638" max="15638" width="10.88671875" style="30" customWidth="1"/>
    <col min="15639" max="15639" width="9.109375" style="30" customWidth="1"/>
    <col min="15640" max="15874" width="8.88671875" style="30" customWidth="1"/>
    <col min="15875" max="15876" width="5.5546875" style="30"/>
    <col min="15877" max="15877" width="47.6640625" style="30" customWidth="1"/>
    <col min="15878" max="15878" width="35.44140625" style="30" customWidth="1"/>
    <col min="15879" max="15879" width="9.109375" style="30" customWidth="1"/>
    <col min="15880" max="15880" width="24.33203125" style="30" customWidth="1"/>
    <col min="15881" max="15881" width="4.6640625" style="30" customWidth="1"/>
    <col min="15882" max="15882" width="5.44140625" style="30" customWidth="1"/>
    <col min="15883" max="15883" width="7.5546875" style="30" customWidth="1"/>
    <col min="15884" max="15884" width="10.109375" style="30" customWidth="1"/>
    <col min="15885" max="15885" width="5.33203125" style="30" customWidth="1"/>
    <col min="15886" max="15886" width="8.109375" style="30" customWidth="1"/>
    <col min="15887" max="15887" width="8.33203125" style="30" customWidth="1"/>
    <col min="15888" max="15888" width="6" style="30" customWidth="1"/>
    <col min="15889" max="15889" width="8.77734375" style="30" customWidth="1"/>
    <col min="15890" max="15890" width="11.6640625" style="30" customWidth="1"/>
    <col min="15891" max="15891" width="10.6640625" style="30" customWidth="1"/>
    <col min="15892" max="15892" width="10.88671875" style="30" customWidth="1"/>
    <col min="15893" max="15893" width="10.77734375" style="30" customWidth="1"/>
    <col min="15894" max="15894" width="10.88671875" style="30" customWidth="1"/>
    <col min="15895" max="15895" width="9.109375" style="30" customWidth="1"/>
    <col min="15896" max="16130" width="8.88671875" style="30" customWidth="1"/>
    <col min="16131" max="16132" width="5.5546875" style="30"/>
    <col min="16133" max="16133" width="47.6640625" style="30" customWidth="1"/>
    <col min="16134" max="16134" width="35.44140625" style="30" customWidth="1"/>
    <col min="16135" max="16135" width="9.109375" style="30" customWidth="1"/>
    <col min="16136" max="16136" width="24.33203125" style="30" customWidth="1"/>
    <col min="16137" max="16137" width="4.6640625" style="30" customWidth="1"/>
    <col min="16138" max="16138" width="5.44140625" style="30" customWidth="1"/>
    <col min="16139" max="16139" width="7.5546875" style="30" customWidth="1"/>
    <col min="16140" max="16140" width="10.109375" style="30" customWidth="1"/>
    <col min="16141" max="16141" width="5.33203125" style="30" customWidth="1"/>
    <col min="16142" max="16142" width="8.109375" style="30" customWidth="1"/>
    <col min="16143" max="16143" width="8.33203125" style="30" customWidth="1"/>
    <col min="16144" max="16144" width="6" style="30" customWidth="1"/>
    <col min="16145" max="16145" width="8.77734375" style="30" customWidth="1"/>
    <col min="16146" max="16146" width="11.6640625" style="30" customWidth="1"/>
    <col min="16147" max="16147" width="10.6640625" style="30" customWidth="1"/>
    <col min="16148" max="16148" width="10.88671875" style="30" customWidth="1"/>
    <col min="16149" max="16149" width="10.77734375" style="30" customWidth="1"/>
    <col min="16150" max="16150" width="10.88671875" style="30" customWidth="1"/>
    <col min="16151" max="16151" width="9.109375" style="30" customWidth="1"/>
    <col min="16152" max="16384" width="8.88671875" style="30" customWidth="1"/>
  </cols>
  <sheetData>
    <row r="1" spans="1:28" x14ac:dyDescent="0.3">
      <c r="C1" s="25" t="s">
        <v>141</v>
      </c>
      <c r="D1" s="25"/>
      <c r="E1" s="25"/>
      <c r="F1" s="25"/>
      <c r="S1" s="27" t="s">
        <v>141</v>
      </c>
      <c r="U1" s="28"/>
      <c r="V1" s="28"/>
      <c r="W1" s="28"/>
      <c r="X1" s="29"/>
      <c r="Y1" s="29"/>
      <c r="Z1" s="29"/>
      <c r="AA1" s="29"/>
      <c r="AB1" s="29"/>
    </row>
    <row r="2" spans="1:28" ht="21" customHeight="1" x14ac:dyDescent="0.3">
      <c r="C2" s="25" t="s">
        <v>142</v>
      </c>
      <c r="D2" s="25"/>
      <c r="E2" s="25"/>
      <c r="F2" s="25"/>
      <c r="S2" s="27" t="s">
        <v>142</v>
      </c>
      <c r="U2" s="28"/>
      <c r="V2" s="28"/>
      <c r="W2" s="28"/>
    </row>
    <row r="3" spans="1:28" ht="26.25" customHeight="1" x14ac:dyDescent="0.3">
      <c r="C3" s="25" t="s">
        <v>143</v>
      </c>
      <c r="D3" s="25"/>
      <c r="E3" s="25"/>
      <c r="F3" s="25"/>
      <c r="S3" s="27" t="s">
        <v>144</v>
      </c>
      <c r="U3" s="28"/>
      <c r="V3" s="28"/>
      <c r="W3" s="28"/>
    </row>
    <row r="4" spans="1:28" ht="20.399999999999999" customHeight="1" x14ac:dyDescent="0.3">
      <c r="S4" s="27" t="s">
        <v>145</v>
      </c>
      <c r="U4" s="28"/>
      <c r="V4" s="28"/>
      <c r="W4" s="28"/>
    </row>
    <row r="6" spans="1:28" ht="46.5" customHeight="1" x14ac:dyDescent="0.25">
      <c r="A6" s="103" t="s">
        <v>146</v>
      </c>
      <c r="B6" s="103"/>
      <c r="C6" s="103"/>
      <c r="D6" s="81"/>
      <c r="E6" s="81"/>
      <c r="F6" s="81"/>
      <c r="M6" s="29" t="s">
        <v>147</v>
      </c>
      <c r="N6" s="29"/>
      <c r="O6" s="29"/>
      <c r="P6" s="29"/>
      <c r="Q6" s="29"/>
      <c r="R6" s="29"/>
      <c r="S6" s="29"/>
      <c r="T6" s="29"/>
      <c r="U6" s="29"/>
      <c r="V6" s="29"/>
    </row>
    <row r="7" spans="1:28" ht="21" customHeight="1" x14ac:dyDescent="0.3"/>
    <row r="8" spans="1:28" ht="15.9" customHeight="1" x14ac:dyDescent="0.25">
      <c r="H8" s="104" t="s">
        <v>148</v>
      </c>
      <c r="I8" s="106" t="s">
        <v>149</v>
      </c>
      <c r="J8" s="108" t="s">
        <v>150</v>
      </c>
      <c r="K8" s="110" t="s">
        <v>151</v>
      </c>
      <c r="L8" s="99" t="s">
        <v>152</v>
      </c>
      <c r="M8" s="92" t="s">
        <v>153</v>
      </c>
      <c r="N8" s="93"/>
      <c r="O8" s="93"/>
      <c r="P8" s="93"/>
      <c r="Q8" s="93"/>
      <c r="R8" s="94"/>
      <c r="S8" s="95" t="s">
        <v>154</v>
      </c>
      <c r="T8" s="97" t="s">
        <v>155</v>
      </c>
      <c r="U8" s="97" t="s">
        <v>156</v>
      </c>
      <c r="V8" s="97" t="s">
        <v>157</v>
      </c>
    </row>
    <row r="9" spans="1:28" ht="33" customHeight="1" x14ac:dyDescent="0.25">
      <c r="A9" s="31" t="s">
        <v>158</v>
      </c>
      <c r="B9" s="31" t="s">
        <v>159</v>
      </c>
      <c r="C9" s="31" t="s">
        <v>160</v>
      </c>
      <c r="D9" s="82"/>
      <c r="E9" s="82"/>
      <c r="F9" s="82">
        <v>26.49</v>
      </c>
      <c r="G9" s="24">
        <v>485.4</v>
      </c>
      <c r="H9" s="105"/>
      <c r="I9" s="107"/>
      <c r="J9" s="109"/>
      <c r="K9" s="111"/>
      <c r="L9" s="100"/>
      <c r="M9" s="92" t="s">
        <v>161</v>
      </c>
      <c r="N9" s="94"/>
      <c r="O9" s="99" t="s">
        <v>162</v>
      </c>
      <c r="P9" s="101" t="s">
        <v>163</v>
      </c>
      <c r="Q9" s="102"/>
      <c r="R9" s="99" t="s">
        <v>164</v>
      </c>
      <c r="S9" s="96"/>
      <c r="T9" s="98"/>
      <c r="U9" s="98"/>
      <c r="V9" s="98"/>
    </row>
    <row r="10" spans="1:28" ht="26.4" customHeight="1" x14ac:dyDescent="0.25">
      <c r="A10" s="32">
        <v>1</v>
      </c>
      <c r="B10" s="33" t="s">
        <v>165</v>
      </c>
      <c r="C10" s="34">
        <f>ROUND(V13,2)</f>
        <v>669.71</v>
      </c>
      <c r="D10" s="75">
        <f>E10+'Проверка ТУ'!D10</f>
        <v>6577.8732535855324</v>
      </c>
      <c r="E10" s="75">
        <f>F10*$G$9</f>
        <v>5121.8690097187855</v>
      </c>
      <c r="F10" s="75">
        <f>$F$9*G10/100</f>
        <v>10.551852100780359</v>
      </c>
      <c r="G10" s="79">
        <f>C10/$C$17*100</f>
        <v>39.833341263799014</v>
      </c>
      <c r="H10" s="105"/>
      <c r="I10" s="107"/>
      <c r="J10" s="109"/>
      <c r="K10" s="111"/>
      <c r="L10" s="100"/>
      <c r="M10" s="35" t="s">
        <v>166</v>
      </c>
      <c r="N10" s="36" t="s">
        <v>167</v>
      </c>
      <c r="O10" s="100"/>
      <c r="P10" s="37" t="s">
        <v>168</v>
      </c>
      <c r="Q10" s="38" t="s">
        <v>169</v>
      </c>
      <c r="R10" s="100"/>
      <c r="S10" s="96"/>
      <c r="T10" s="98"/>
      <c r="U10" s="98"/>
      <c r="V10" s="98"/>
    </row>
    <row r="11" spans="1:28" x14ac:dyDescent="0.25">
      <c r="A11" s="32">
        <v>2</v>
      </c>
      <c r="B11" s="33" t="s">
        <v>170</v>
      </c>
      <c r="C11" s="34">
        <f>ROUND(C10*0.3,2)</f>
        <v>200.91</v>
      </c>
      <c r="D11" s="75">
        <f>E11+'Проверка ТУ'!D11</f>
        <v>1973.3244290372247</v>
      </c>
      <c r="E11" s="75">
        <f>F11*$G$9</f>
        <v>1536.5377592429577</v>
      </c>
      <c r="F11" s="75">
        <f>$F$9*G11/100</f>
        <v>3.1655083626760563</v>
      </c>
      <c r="G11" s="79">
        <f t="shared" ref="G11:G16" si="0">C11/$C$17*100</f>
        <v>11.949823943661972</v>
      </c>
      <c r="H11" s="39" t="s">
        <v>171</v>
      </c>
      <c r="I11" s="40">
        <v>9</v>
      </c>
      <c r="J11" s="40">
        <v>1</v>
      </c>
      <c r="K11" s="41">
        <v>1.8660000000000001</v>
      </c>
      <c r="L11" s="42">
        <f>((7368*K11)+(7368*1.04*K11))/2</f>
        <v>14023.661760000001</v>
      </c>
      <c r="M11" s="43">
        <v>10</v>
      </c>
      <c r="N11" s="43">
        <f>L11*0.1</f>
        <v>1402.3661760000002</v>
      </c>
      <c r="O11" s="43"/>
      <c r="P11" s="43">
        <v>0.1</v>
      </c>
      <c r="Q11" s="42">
        <f>(L11+N11+O11)*P11/100</f>
        <v>15.426027936000001</v>
      </c>
      <c r="R11" s="42">
        <f>(L11+N11+O11+Q11)*0.6</f>
        <v>9264.8723783616006</v>
      </c>
      <c r="S11" s="42">
        <f>L11+N11+O11+R11+Q11</f>
        <v>24706.326342297598</v>
      </c>
      <c r="T11" s="44">
        <f>ROUND(S11/164.42,2)</f>
        <v>150.26</v>
      </c>
      <c r="U11" s="44">
        <f>145/60</f>
        <v>2.4166666666666665</v>
      </c>
      <c r="V11" s="45">
        <f>ROUND(T11*U11,2)</f>
        <v>363.13</v>
      </c>
    </row>
    <row r="12" spans="1:28" x14ac:dyDescent="0.25">
      <c r="A12" s="32">
        <v>3</v>
      </c>
      <c r="B12" s="33" t="s">
        <v>172</v>
      </c>
      <c r="C12" s="34">
        <f>ROUND(C10*0.002,2)</f>
        <v>1.34</v>
      </c>
      <c r="D12" s="75">
        <f>E12+'Проверка ТУ'!D12</f>
        <v>13.168846947571337</v>
      </c>
      <c r="E12" s="75">
        <f>F12*$G$9</f>
        <v>10.248173796155308</v>
      </c>
      <c r="F12" s="75">
        <f>$F$9*G12/100</f>
        <v>2.1112842596117242E-2</v>
      </c>
      <c r="G12" s="79">
        <f t="shared" si="0"/>
        <v>7.9701180053292728E-2</v>
      </c>
      <c r="H12" s="39" t="s">
        <v>173</v>
      </c>
      <c r="I12" s="46">
        <v>12</v>
      </c>
      <c r="J12" s="46">
        <v>1</v>
      </c>
      <c r="K12" s="47">
        <v>2.5350000000000001</v>
      </c>
      <c r="L12" s="42">
        <f>((7368*K12)+(7368*1.04*K12))/2</f>
        <v>19051.437600000001</v>
      </c>
      <c r="M12" s="43">
        <v>5</v>
      </c>
      <c r="N12" s="43">
        <f>L12*0.1</f>
        <v>1905.1437600000002</v>
      </c>
      <c r="O12" s="48"/>
      <c r="P12" s="48">
        <v>10</v>
      </c>
      <c r="Q12" s="49">
        <f>(L12+N12+O12)*P12/100</f>
        <v>2095.658136</v>
      </c>
      <c r="R12" s="49">
        <f>(L12+N12+O12+Q12)*0.6</f>
        <v>13831.343697600001</v>
      </c>
      <c r="S12" s="49">
        <f>L12+N12+O12+R12+Q12</f>
        <v>36883.583193600003</v>
      </c>
      <c r="T12" s="44">
        <f>ROUND(S12/164.42,2)</f>
        <v>224.33</v>
      </c>
      <c r="U12" s="44">
        <f>82/60</f>
        <v>1.3666666666666667</v>
      </c>
      <c r="V12" s="45">
        <f>ROUND(T12*U12,2)</f>
        <v>306.58</v>
      </c>
    </row>
    <row r="13" spans="1:28" x14ac:dyDescent="0.25">
      <c r="A13" s="32">
        <v>4</v>
      </c>
      <c r="B13" s="33" t="s">
        <v>174</v>
      </c>
      <c r="C13" s="34">
        <f>ROUND(C10*0.4301,2)</f>
        <v>288.04000000000002</v>
      </c>
      <c r="D13" s="75">
        <f>E13+'Проверка ТУ'!D13</f>
        <v>2829.1394942692855</v>
      </c>
      <c r="E13" s="75">
        <f>F13*$G$9</f>
        <v>2202.8984927198321</v>
      </c>
      <c r="F13" s="75">
        <f>$F$9*G13/100</f>
        <v>4.5383158070041869</v>
      </c>
      <c r="G13" s="79">
        <f t="shared" si="0"/>
        <v>17.132185001903313</v>
      </c>
      <c r="H13" s="39" t="s">
        <v>175</v>
      </c>
      <c r="I13" s="50"/>
      <c r="J13" s="46"/>
      <c r="K13" s="47"/>
      <c r="L13" s="42"/>
      <c r="M13" s="49"/>
      <c r="N13" s="51"/>
      <c r="O13" s="51"/>
      <c r="P13" s="52"/>
      <c r="Q13" s="51"/>
      <c r="R13" s="51"/>
      <c r="S13" s="51"/>
      <c r="T13" s="44"/>
      <c r="U13" s="44">
        <f>SUM(U11:U12)</f>
        <v>3.7833333333333332</v>
      </c>
      <c r="V13" s="44">
        <f>SUM(V11:V12)</f>
        <v>669.71</v>
      </c>
      <c r="W13" s="53"/>
    </row>
    <row r="14" spans="1:28" x14ac:dyDescent="0.25">
      <c r="A14" s="32">
        <v>5</v>
      </c>
      <c r="B14" s="33" t="s">
        <v>176</v>
      </c>
      <c r="C14" s="34">
        <f>882.44/60*30</f>
        <v>441.22</v>
      </c>
      <c r="D14" s="75">
        <f>E14+'Проверка ТУ'!D14</f>
        <v>6238.0699926959633</v>
      </c>
      <c r="E14" s="75">
        <f>F14*$G$9</f>
        <v>3374.4024196564519</v>
      </c>
      <c r="F14" s="75">
        <f>$F$9*G14/100</f>
        <v>6.9517973210886943</v>
      </c>
      <c r="G14" s="79">
        <f t="shared" si="0"/>
        <v>26.243100494861061</v>
      </c>
      <c r="H14" s="54"/>
      <c r="I14" s="55"/>
      <c r="J14" s="56"/>
      <c r="K14" s="57"/>
      <c r="L14" s="58"/>
      <c r="M14" s="59"/>
      <c r="N14" s="60"/>
      <c r="O14" s="60"/>
      <c r="P14" s="61"/>
      <c r="Q14" s="60"/>
      <c r="R14" s="60"/>
      <c r="S14" s="60"/>
      <c r="T14" s="62"/>
      <c r="U14" s="62"/>
      <c r="V14" s="62"/>
      <c r="W14" s="53"/>
    </row>
    <row r="15" spans="1:28" x14ac:dyDescent="0.3">
      <c r="A15" s="32">
        <v>6</v>
      </c>
      <c r="B15" s="33" t="s">
        <v>177</v>
      </c>
      <c r="C15" s="34">
        <f>ROUND(SUM(C10:C14),2)</f>
        <v>1601.22</v>
      </c>
      <c r="D15" s="75"/>
      <c r="E15" s="75"/>
      <c r="F15" s="75"/>
      <c r="U15" s="53"/>
      <c r="V15" s="30"/>
    </row>
    <row r="16" spans="1:28" x14ac:dyDescent="0.3">
      <c r="A16" s="32">
        <v>7</v>
      </c>
      <c r="B16" s="33" t="s">
        <v>178</v>
      </c>
      <c r="C16" s="34">
        <f>ROUND(C15*0.05,2)</f>
        <v>80.06</v>
      </c>
      <c r="D16" s="75">
        <f>E16+'Проверка ТУ'!D16</f>
        <v>881.57620942637413</v>
      </c>
      <c r="E16" s="75">
        <f>F16*$G$9</f>
        <v>612.29014486581639</v>
      </c>
      <c r="F16" s="75">
        <f>$F$9*G16/100</f>
        <v>1.2614135658545869</v>
      </c>
      <c r="G16" s="79">
        <f t="shared" si="0"/>
        <v>4.7618481157213548</v>
      </c>
      <c r="U16" s="63"/>
      <c r="W16" s="53"/>
    </row>
    <row r="17" spans="1:22" x14ac:dyDescent="0.25">
      <c r="A17" s="32">
        <v>8</v>
      </c>
      <c r="B17" s="33" t="s">
        <v>179</v>
      </c>
      <c r="C17" s="34">
        <f>C15+C16</f>
        <v>1681.28</v>
      </c>
      <c r="D17" s="75">
        <f>SUM(D10:D16)</f>
        <v>18513.152225961952</v>
      </c>
      <c r="E17" s="75">
        <f>SUM(E10:E16)</f>
        <v>12858.245999999997</v>
      </c>
      <c r="F17" s="75"/>
      <c r="Q17" s="64"/>
      <c r="R17" s="65"/>
      <c r="S17" s="65"/>
      <c r="T17" s="66"/>
      <c r="U17" s="65"/>
      <c r="V17" s="66"/>
    </row>
    <row r="18" spans="1:22" x14ac:dyDescent="0.3">
      <c r="A18" s="32">
        <v>9</v>
      </c>
      <c r="B18" s="33" t="s">
        <v>180</v>
      </c>
      <c r="C18" s="34">
        <f>ROUND(C17*0.18,2)</f>
        <v>302.63</v>
      </c>
      <c r="D18" s="75"/>
      <c r="E18" s="75"/>
      <c r="F18" s="75"/>
      <c r="H18" s="24" t="s">
        <v>181</v>
      </c>
      <c r="J18" s="67"/>
      <c r="K18" s="68"/>
      <c r="N18" s="68"/>
      <c r="Q18" s="64"/>
      <c r="R18" s="69"/>
      <c r="S18" s="69"/>
      <c r="T18" s="70" t="s">
        <v>182</v>
      </c>
      <c r="U18" s="69"/>
      <c r="V18" s="69"/>
    </row>
    <row r="19" spans="1:22" x14ac:dyDescent="0.3">
      <c r="A19" s="32">
        <v>10</v>
      </c>
      <c r="B19" s="71" t="s">
        <v>183</v>
      </c>
      <c r="C19" s="72">
        <f>C17+C18</f>
        <v>1983.9099999999999</v>
      </c>
      <c r="D19" s="83"/>
      <c r="E19" s="83"/>
      <c r="F19" s="83"/>
      <c r="Q19" s="64"/>
      <c r="R19" s="69"/>
      <c r="S19" s="69"/>
      <c r="T19" s="69"/>
      <c r="U19" s="69"/>
      <c r="V19" s="69"/>
    </row>
    <row r="20" spans="1:22" x14ac:dyDescent="0.3">
      <c r="A20" s="73"/>
      <c r="B20" s="74"/>
      <c r="C20" s="75"/>
      <c r="D20" s="75"/>
      <c r="E20" s="75"/>
      <c r="F20" s="75"/>
    </row>
    <row r="21" spans="1:22" x14ac:dyDescent="0.3">
      <c r="A21" s="73"/>
      <c r="B21" s="74"/>
      <c r="C21" s="75"/>
      <c r="D21" s="75"/>
      <c r="E21" s="75"/>
      <c r="F21" s="75"/>
    </row>
    <row r="22" spans="1:22" x14ac:dyDescent="0.3">
      <c r="A22" s="73"/>
      <c r="B22" s="74"/>
      <c r="C22" s="75"/>
      <c r="D22" s="75"/>
      <c r="E22" s="75"/>
      <c r="F22" s="75"/>
    </row>
    <row r="23" spans="1:22" x14ac:dyDescent="0.3">
      <c r="A23" s="73"/>
      <c r="B23" s="74"/>
      <c r="C23" s="75"/>
      <c r="D23" s="75"/>
      <c r="E23" s="75"/>
      <c r="F23" s="75"/>
    </row>
    <row r="24" spans="1:22" x14ac:dyDescent="0.3">
      <c r="A24" s="73"/>
      <c r="B24" s="74"/>
      <c r="C24" s="75"/>
      <c r="D24" s="75"/>
      <c r="E24" s="75"/>
      <c r="F24" s="75"/>
    </row>
    <row r="25" spans="1:22" x14ac:dyDescent="0.3">
      <c r="A25" s="73"/>
      <c r="B25" s="74"/>
      <c r="C25" s="75"/>
      <c r="D25" s="75"/>
      <c r="E25" s="75"/>
      <c r="F25" s="75"/>
    </row>
    <row r="26" spans="1:22" x14ac:dyDescent="0.3">
      <c r="A26" s="24" t="s">
        <v>181</v>
      </c>
      <c r="C26" s="70" t="s">
        <v>182</v>
      </c>
      <c r="D26" s="70"/>
      <c r="E26" s="70"/>
      <c r="F26" s="70"/>
    </row>
    <row r="28" spans="1:22" x14ac:dyDescent="0.3">
      <c r="C28" s="76"/>
      <c r="D28" s="76"/>
      <c r="E28" s="76"/>
      <c r="F28" s="76"/>
    </row>
    <row r="29" spans="1:22" x14ac:dyDescent="0.3">
      <c r="C29" s="77"/>
      <c r="D29" s="77"/>
      <c r="E29" s="77"/>
      <c r="F29" s="77"/>
      <c r="H29" s="78"/>
    </row>
    <row r="31" spans="1:22" x14ac:dyDescent="0.3">
      <c r="H31" s="78"/>
    </row>
    <row r="32" spans="1:22" x14ac:dyDescent="0.3">
      <c r="H32" s="79"/>
    </row>
    <row r="33" spans="3:8" x14ac:dyDescent="0.3">
      <c r="H33" s="78"/>
    </row>
    <row r="35" spans="3:8" x14ac:dyDescent="0.3">
      <c r="C35" s="78"/>
      <c r="D35" s="78"/>
      <c r="E35" s="78"/>
      <c r="F35" s="78"/>
    </row>
  </sheetData>
  <mergeCells count="15">
    <mergeCell ref="L8:L10"/>
    <mergeCell ref="A6:C6"/>
    <mergeCell ref="H8:H10"/>
    <mergeCell ref="I8:I10"/>
    <mergeCell ref="J8:J10"/>
    <mergeCell ref="K8:K10"/>
    <mergeCell ref="M8:R8"/>
    <mergeCell ref="S8:S10"/>
    <mergeCell ref="T8:T10"/>
    <mergeCell ref="U8:U10"/>
    <mergeCell ref="V8:V10"/>
    <mergeCell ref="M9:N9"/>
    <mergeCell ref="O9:O10"/>
    <mergeCell ref="P9:Q9"/>
    <mergeCell ref="R9:R10"/>
  </mergeCells>
  <printOptions horizontalCentered="1"/>
  <pageMargins left="0.62992125984251968" right="0.23622047244094491" top="0.74803149606299213" bottom="0.74803149606299213" header="0.31496062992125984" footer="0.31496062992125984"/>
  <pageSetup paperSize="9" scale="98" orientation="landscape" r:id="rId1"/>
  <headerFooter alignWithMargins="0"/>
  <colBreaks count="1" manualBreakCount="1">
    <brk id="7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V29"/>
  <sheetViews>
    <sheetView view="pageBreakPreview" topLeftCell="A4" zoomScale="90" zoomScaleNormal="90" zoomScaleSheetLayoutView="90" workbookViewId="0">
      <selection activeCell="D15" sqref="D15"/>
    </sheetView>
  </sheetViews>
  <sheetFormatPr defaultColWidth="5.5546875" defaultRowHeight="15.6" outlineLevelCol="1" x14ac:dyDescent="0.3"/>
  <cols>
    <col min="1" max="1" width="5.5546875" style="24" customWidth="1"/>
    <col min="2" max="2" width="47.6640625" style="24" customWidth="1"/>
    <col min="3" max="3" width="35.44140625" style="24" customWidth="1"/>
    <col min="4" max="5" width="10.21875" style="24" customWidth="1"/>
    <col min="6" max="6" width="9.109375" style="24" customWidth="1"/>
    <col min="7" max="7" width="20.77734375" style="24" customWidth="1" outlineLevel="1"/>
    <col min="8" max="8" width="4.6640625" style="24" customWidth="1" outlineLevel="1"/>
    <col min="9" max="9" width="5.44140625" style="24" customWidth="1" outlineLevel="1"/>
    <col min="10" max="10" width="7.5546875" style="24" customWidth="1" outlineLevel="1"/>
    <col min="11" max="11" width="10.109375" style="24" customWidth="1" outlineLevel="1"/>
    <col min="12" max="12" width="5.5546875" style="24" customWidth="1" outlineLevel="1"/>
    <col min="13" max="14" width="8.109375" style="24" customWidth="1" outlineLevel="1"/>
    <col min="15" max="15" width="5.33203125" style="24" customWidth="1" outlineLevel="1"/>
    <col min="16" max="16" width="9.6640625" style="24" customWidth="1" outlineLevel="1"/>
    <col min="17" max="17" width="10.77734375" style="26" customWidth="1" outlineLevel="1"/>
    <col min="18" max="18" width="10.6640625" style="26" customWidth="1" outlineLevel="1"/>
    <col min="19" max="19" width="8.77734375" style="26" customWidth="1" outlineLevel="1"/>
    <col min="20" max="20" width="14.33203125" style="26" customWidth="1" outlineLevel="1"/>
    <col min="21" max="21" width="10.44140625" style="26" customWidth="1" outlineLevel="1"/>
    <col min="22" max="22" width="9.109375" style="30" customWidth="1"/>
    <col min="23" max="257" width="8.88671875" style="30" customWidth="1"/>
    <col min="258" max="259" width="5.5546875" style="30"/>
    <col min="260" max="260" width="47.6640625" style="30" customWidth="1"/>
    <col min="261" max="261" width="35.44140625" style="30" customWidth="1"/>
    <col min="262" max="262" width="9.109375" style="30" customWidth="1"/>
    <col min="263" max="263" width="20.77734375" style="30" customWidth="1"/>
    <col min="264" max="264" width="4.6640625" style="30" customWidth="1"/>
    <col min="265" max="265" width="5.44140625" style="30" customWidth="1"/>
    <col min="266" max="266" width="7.5546875" style="30" customWidth="1"/>
    <col min="267" max="267" width="10.109375" style="30" customWidth="1"/>
    <col min="268" max="268" width="5.5546875" style="30"/>
    <col min="269" max="270" width="8.109375" style="30" customWidth="1"/>
    <col min="271" max="271" width="5.33203125" style="30" customWidth="1"/>
    <col min="272" max="272" width="9.6640625" style="30" customWidth="1"/>
    <col min="273" max="273" width="10.77734375" style="30" customWidth="1"/>
    <col min="274" max="274" width="10.6640625" style="30" customWidth="1"/>
    <col min="275" max="275" width="8.77734375" style="30" customWidth="1"/>
    <col min="276" max="276" width="14.33203125" style="30" customWidth="1"/>
    <col min="277" max="277" width="10.44140625" style="30" customWidth="1"/>
    <col min="278" max="278" width="9.109375" style="30" customWidth="1"/>
    <col min="279" max="513" width="8.88671875" style="30" customWidth="1"/>
    <col min="514" max="515" width="5.5546875" style="30"/>
    <col min="516" max="516" width="47.6640625" style="30" customWidth="1"/>
    <col min="517" max="517" width="35.44140625" style="30" customWidth="1"/>
    <col min="518" max="518" width="9.109375" style="30" customWidth="1"/>
    <col min="519" max="519" width="20.77734375" style="30" customWidth="1"/>
    <col min="520" max="520" width="4.6640625" style="30" customWidth="1"/>
    <col min="521" max="521" width="5.44140625" style="30" customWidth="1"/>
    <col min="522" max="522" width="7.5546875" style="30" customWidth="1"/>
    <col min="523" max="523" width="10.109375" style="30" customWidth="1"/>
    <col min="524" max="524" width="5.5546875" style="30"/>
    <col min="525" max="526" width="8.109375" style="30" customWidth="1"/>
    <col min="527" max="527" width="5.33203125" style="30" customWidth="1"/>
    <col min="528" max="528" width="9.6640625" style="30" customWidth="1"/>
    <col min="529" max="529" width="10.77734375" style="30" customWidth="1"/>
    <col min="530" max="530" width="10.6640625" style="30" customWidth="1"/>
    <col min="531" max="531" width="8.77734375" style="30" customWidth="1"/>
    <col min="532" max="532" width="14.33203125" style="30" customWidth="1"/>
    <col min="533" max="533" width="10.44140625" style="30" customWidth="1"/>
    <col min="534" max="534" width="9.109375" style="30" customWidth="1"/>
    <col min="535" max="769" width="8.88671875" style="30" customWidth="1"/>
    <col min="770" max="771" width="5.5546875" style="30"/>
    <col min="772" max="772" width="47.6640625" style="30" customWidth="1"/>
    <col min="773" max="773" width="35.44140625" style="30" customWidth="1"/>
    <col min="774" max="774" width="9.109375" style="30" customWidth="1"/>
    <col min="775" max="775" width="20.77734375" style="30" customWidth="1"/>
    <col min="776" max="776" width="4.6640625" style="30" customWidth="1"/>
    <col min="777" max="777" width="5.44140625" style="30" customWidth="1"/>
    <col min="778" max="778" width="7.5546875" style="30" customWidth="1"/>
    <col min="779" max="779" width="10.109375" style="30" customWidth="1"/>
    <col min="780" max="780" width="5.5546875" style="30"/>
    <col min="781" max="782" width="8.109375" style="30" customWidth="1"/>
    <col min="783" max="783" width="5.33203125" style="30" customWidth="1"/>
    <col min="784" max="784" width="9.6640625" style="30" customWidth="1"/>
    <col min="785" max="785" width="10.77734375" style="30" customWidth="1"/>
    <col min="786" max="786" width="10.6640625" style="30" customWidth="1"/>
    <col min="787" max="787" width="8.77734375" style="30" customWidth="1"/>
    <col min="788" max="788" width="14.33203125" style="30" customWidth="1"/>
    <col min="789" max="789" width="10.44140625" style="30" customWidth="1"/>
    <col min="790" max="790" width="9.109375" style="30" customWidth="1"/>
    <col min="791" max="1025" width="8.88671875" style="30" customWidth="1"/>
    <col min="1026" max="1027" width="5.5546875" style="30"/>
    <col min="1028" max="1028" width="47.6640625" style="30" customWidth="1"/>
    <col min="1029" max="1029" width="35.44140625" style="30" customWidth="1"/>
    <col min="1030" max="1030" width="9.109375" style="30" customWidth="1"/>
    <col min="1031" max="1031" width="20.77734375" style="30" customWidth="1"/>
    <col min="1032" max="1032" width="4.6640625" style="30" customWidth="1"/>
    <col min="1033" max="1033" width="5.44140625" style="30" customWidth="1"/>
    <col min="1034" max="1034" width="7.5546875" style="30" customWidth="1"/>
    <col min="1035" max="1035" width="10.109375" style="30" customWidth="1"/>
    <col min="1036" max="1036" width="5.5546875" style="30"/>
    <col min="1037" max="1038" width="8.109375" style="30" customWidth="1"/>
    <col min="1039" max="1039" width="5.33203125" style="30" customWidth="1"/>
    <col min="1040" max="1040" width="9.6640625" style="30" customWidth="1"/>
    <col min="1041" max="1041" width="10.77734375" style="30" customWidth="1"/>
    <col min="1042" max="1042" width="10.6640625" style="30" customWidth="1"/>
    <col min="1043" max="1043" width="8.77734375" style="30" customWidth="1"/>
    <col min="1044" max="1044" width="14.33203125" style="30" customWidth="1"/>
    <col min="1045" max="1045" width="10.44140625" style="30" customWidth="1"/>
    <col min="1046" max="1046" width="9.109375" style="30" customWidth="1"/>
    <col min="1047" max="1281" width="8.88671875" style="30" customWidth="1"/>
    <col min="1282" max="1283" width="5.5546875" style="30"/>
    <col min="1284" max="1284" width="47.6640625" style="30" customWidth="1"/>
    <col min="1285" max="1285" width="35.44140625" style="30" customWidth="1"/>
    <col min="1286" max="1286" width="9.109375" style="30" customWidth="1"/>
    <col min="1287" max="1287" width="20.77734375" style="30" customWidth="1"/>
    <col min="1288" max="1288" width="4.6640625" style="30" customWidth="1"/>
    <col min="1289" max="1289" width="5.44140625" style="30" customWidth="1"/>
    <col min="1290" max="1290" width="7.5546875" style="30" customWidth="1"/>
    <col min="1291" max="1291" width="10.109375" style="30" customWidth="1"/>
    <col min="1292" max="1292" width="5.5546875" style="30"/>
    <col min="1293" max="1294" width="8.109375" style="30" customWidth="1"/>
    <col min="1295" max="1295" width="5.33203125" style="30" customWidth="1"/>
    <col min="1296" max="1296" width="9.6640625" style="30" customWidth="1"/>
    <col min="1297" max="1297" width="10.77734375" style="30" customWidth="1"/>
    <col min="1298" max="1298" width="10.6640625" style="30" customWidth="1"/>
    <col min="1299" max="1299" width="8.77734375" style="30" customWidth="1"/>
    <col min="1300" max="1300" width="14.33203125" style="30" customWidth="1"/>
    <col min="1301" max="1301" width="10.44140625" style="30" customWidth="1"/>
    <col min="1302" max="1302" width="9.109375" style="30" customWidth="1"/>
    <col min="1303" max="1537" width="8.88671875" style="30" customWidth="1"/>
    <col min="1538" max="1539" width="5.5546875" style="30"/>
    <col min="1540" max="1540" width="47.6640625" style="30" customWidth="1"/>
    <col min="1541" max="1541" width="35.44140625" style="30" customWidth="1"/>
    <col min="1542" max="1542" width="9.109375" style="30" customWidth="1"/>
    <col min="1543" max="1543" width="20.77734375" style="30" customWidth="1"/>
    <col min="1544" max="1544" width="4.6640625" style="30" customWidth="1"/>
    <col min="1545" max="1545" width="5.44140625" style="30" customWidth="1"/>
    <col min="1546" max="1546" width="7.5546875" style="30" customWidth="1"/>
    <col min="1547" max="1547" width="10.109375" style="30" customWidth="1"/>
    <col min="1548" max="1548" width="5.5546875" style="30"/>
    <col min="1549" max="1550" width="8.109375" style="30" customWidth="1"/>
    <col min="1551" max="1551" width="5.33203125" style="30" customWidth="1"/>
    <col min="1552" max="1552" width="9.6640625" style="30" customWidth="1"/>
    <col min="1553" max="1553" width="10.77734375" style="30" customWidth="1"/>
    <col min="1554" max="1554" width="10.6640625" style="30" customWidth="1"/>
    <col min="1555" max="1555" width="8.77734375" style="30" customWidth="1"/>
    <col min="1556" max="1556" width="14.33203125" style="30" customWidth="1"/>
    <col min="1557" max="1557" width="10.44140625" style="30" customWidth="1"/>
    <col min="1558" max="1558" width="9.109375" style="30" customWidth="1"/>
    <col min="1559" max="1793" width="8.88671875" style="30" customWidth="1"/>
    <col min="1794" max="1795" width="5.5546875" style="30"/>
    <col min="1796" max="1796" width="47.6640625" style="30" customWidth="1"/>
    <col min="1797" max="1797" width="35.44140625" style="30" customWidth="1"/>
    <col min="1798" max="1798" width="9.109375" style="30" customWidth="1"/>
    <col min="1799" max="1799" width="20.77734375" style="30" customWidth="1"/>
    <col min="1800" max="1800" width="4.6640625" style="30" customWidth="1"/>
    <col min="1801" max="1801" width="5.44140625" style="30" customWidth="1"/>
    <col min="1802" max="1802" width="7.5546875" style="30" customWidth="1"/>
    <col min="1803" max="1803" width="10.109375" style="30" customWidth="1"/>
    <col min="1804" max="1804" width="5.5546875" style="30"/>
    <col min="1805" max="1806" width="8.109375" style="30" customWidth="1"/>
    <col min="1807" max="1807" width="5.33203125" style="30" customWidth="1"/>
    <col min="1808" max="1808" width="9.6640625" style="30" customWidth="1"/>
    <col min="1809" max="1809" width="10.77734375" style="30" customWidth="1"/>
    <col min="1810" max="1810" width="10.6640625" style="30" customWidth="1"/>
    <col min="1811" max="1811" width="8.77734375" style="30" customWidth="1"/>
    <col min="1812" max="1812" width="14.33203125" style="30" customWidth="1"/>
    <col min="1813" max="1813" width="10.44140625" style="30" customWidth="1"/>
    <col min="1814" max="1814" width="9.109375" style="30" customWidth="1"/>
    <col min="1815" max="2049" width="8.88671875" style="30" customWidth="1"/>
    <col min="2050" max="2051" width="5.5546875" style="30"/>
    <col min="2052" max="2052" width="47.6640625" style="30" customWidth="1"/>
    <col min="2053" max="2053" width="35.44140625" style="30" customWidth="1"/>
    <col min="2054" max="2054" width="9.109375" style="30" customWidth="1"/>
    <col min="2055" max="2055" width="20.77734375" style="30" customWidth="1"/>
    <col min="2056" max="2056" width="4.6640625" style="30" customWidth="1"/>
    <col min="2057" max="2057" width="5.44140625" style="30" customWidth="1"/>
    <col min="2058" max="2058" width="7.5546875" style="30" customWidth="1"/>
    <col min="2059" max="2059" width="10.109375" style="30" customWidth="1"/>
    <col min="2060" max="2060" width="5.5546875" style="30"/>
    <col min="2061" max="2062" width="8.109375" style="30" customWidth="1"/>
    <col min="2063" max="2063" width="5.33203125" style="30" customWidth="1"/>
    <col min="2064" max="2064" width="9.6640625" style="30" customWidth="1"/>
    <col min="2065" max="2065" width="10.77734375" style="30" customWidth="1"/>
    <col min="2066" max="2066" width="10.6640625" style="30" customWidth="1"/>
    <col min="2067" max="2067" width="8.77734375" style="30" customWidth="1"/>
    <col min="2068" max="2068" width="14.33203125" style="30" customWidth="1"/>
    <col min="2069" max="2069" width="10.44140625" style="30" customWidth="1"/>
    <col min="2070" max="2070" width="9.109375" style="30" customWidth="1"/>
    <col min="2071" max="2305" width="8.88671875" style="30" customWidth="1"/>
    <col min="2306" max="2307" width="5.5546875" style="30"/>
    <col min="2308" max="2308" width="47.6640625" style="30" customWidth="1"/>
    <col min="2309" max="2309" width="35.44140625" style="30" customWidth="1"/>
    <col min="2310" max="2310" width="9.109375" style="30" customWidth="1"/>
    <col min="2311" max="2311" width="20.77734375" style="30" customWidth="1"/>
    <col min="2312" max="2312" width="4.6640625" style="30" customWidth="1"/>
    <col min="2313" max="2313" width="5.44140625" style="30" customWidth="1"/>
    <col min="2314" max="2314" width="7.5546875" style="30" customWidth="1"/>
    <col min="2315" max="2315" width="10.109375" style="30" customWidth="1"/>
    <col min="2316" max="2316" width="5.5546875" style="30"/>
    <col min="2317" max="2318" width="8.109375" style="30" customWidth="1"/>
    <col min="2319" max="2319" width="5.33203125" style="30" customWidth="1"/>
    <col min="2320" max="2320" width="9.6640625" style="30" customWidth="1"/>
    <col min="2321" max="2321" width="10.77734375" style="30" customWidth="1"/>
    <col min="2322" max="2322" width="10.6640625" style="30" customWidth="1"/>
    <col min="2323" max="2323" width="8.77734375" style="30" customWidth="1"/>
    <col min="2324" max="2324" width="14.33203125" style="30" customWidth="1"/>
    <col min="2325" max="2325" width="10.44140625" style="30" customWidth="1"/>
    <col min="2326" max="2326" width="9.109375" style="30" customWidth="1"/>
    <col min="2327" max="2561" width="8.88671875" style="30" customWidth="1"/>
    <col min="2562" max="2563" width="5.5546875" style="30"/>
    <col min="2564" max="2564" width="47.6640625" style="30" customWidth="1"/>
    <col min="2565" max="2565" width="35.44140625" style="30" customWidth="1"/>
    <col min="2566" max="2566" width="9.109375" style="30" customWidth="1"/>
    <col min="2567" max="2567" width="20.77734375" style="30" customWidth="1"/>
    <col min="2568" max="2568" width="4.6640625" style="30" customWidth="1"/>
    <col min="2569" max="2569" width="5.44140625" style="30" customWidth="1"/>
    <col min="2570" max="2570" width="7.5546875" style="30" customWidth="1"/>
    <col min="2571" max="2571" width="10.109375" style="30" customWidth="1"/>
    <col min="2572" max="2572" width="5.5546875" style="30"/>
    <col min="2573" max="2574" width="8.109375" style="30" customWidth="1"/>
    <col min="2575" max="2575" width="5.33203125" style="30" customWidth="1"/>
    <col min="2576" max="2576" width="9.6640625" style="30" customWidth="1"/>
    <col min="2577" max="2577" width="10.77734375" style="30" customWidth="1"/>
    <col min="2578" max="2578" width="10.6640625" style="30" customWidth="1"/>
    <col min="2579" max="2579" width="8.77734375" style="30" customWidth="1"/>
    <col min="2580" max="2580" width="14.33203125" style="30" customWidth="1"/>
    <col min="2581" max="2581" width="10.44140625" style="30" customWidth="1"/>
    <col min="2582" max="2582" width="9.109375" style="30" customWidth="1"/>
    <col min="2583" max="2817" width="8.88671875" style="30" customWidth="1"/>
    <col min="2818" max="2819" width="5.5546875" style="30"/>
    <col min="2820" max="2820" width="47.6640625" style="30" customWidth="1"/>
    <col min="2821" max="2821" width="35.44140625" style="30" customWidth="1"/>
    <col min="2822" max="2822" width="9.109375" style="30" customWidth="1"/>
    <col min="2823" max="2823" width="20.77734375" style="30" customWidth="1"/>
    <col min="2824" max="2824" width="4.6640625" style="30" customWidth="1"/>
    <col min="2825" max="2825" width="5.44140625" style="30" customWidth="1"/>
    <col min="2826" max="2826" width="7.5546875" style="30" customWidth="1"/>
    <col min="2827" max="2827" width="10.109375" style="30" customWidth="1"/>
    <col min="2828" max="2828" width="5.5546875" style="30"/>
    <col min="2829" max="2830" width="8.109375" style="30" customWidth="1"/>
    <col min="2831" max="2831" width="5.33203125" style="30" customWidth="1"/>
    <col min="2832" max="2832" width="9.6640625" style="30" customWidth="1"/>
    <col min="2833" max="2833" width="10.77734375" style="30" customWidth="1"/>
    <col min="2834" max="2834" width="10.6640625" style="30" customWidth="1"/>
    <col min="2835" max="2835" width="8.77734375" style="30" customWidth="1"/>
    <col min="2836" max="2836" width="14.33203125" style="30" customWidth="1"/>
    <col min="2837" max="2837" width="10.44140625" style="30" customWidth="1"/>
    <col min="2838" max="2838" width="9.109375" style="30" customWidth="1"/>
    <col min="2839" max="3073" width="8.88671875" style="30" customWidth="1"/>
    <col min="3074" max="3075" width="5.5546875" style="30"/>
    <col min="3076" max="3076" width="47.6640625" style="30" customWidth="1"/>
    <col min="3077" max="3077" width="35.44140625" style="30" customWidth="1"/>
    <col min="3078" max="3078" width="9.109375" style="30" customWidth="1"/>
    <col min="3079" max="3079" width="20.77734375" style="30" customWidth="1"/>
    <col min="3080" max="3080" width="4.6640625" style="30" customWidth="1"/>
    <col min="3081" max="3081" width="5.44140625" style="30" customWidth="1"/>
    <col min="3082" max="3082" width="7.5546875" style="30" customWidth="1"/>
    <col min="3083" max="3083" width="10.109375" style="30" customWidth="1"/>
    <col min="3084" max="3084" width="5.5546875" style="30"/>
    <col min="3085" max="3086" width="8.109375" style="30" customWidth="1"/>
    <col min="3087" max="3087" width="5.33203125" style="30" customWidth="1"/>
    <col min="3088" max="3088" width="9.6640625" style="30" customWidth="1"/>
    <col min="3089" max="3089" width="10.77734375" style="30" customWidth="1"/>
    <col min="3090" max="3090" width="10.6640625" style="30" customWidth="1"/>
    <col min="3091" max="3091" width="8.77734375" style="30" customWidth="1"/>
    <col min="3092" max="3092" width="14.33203125" style="30" customWidth="1"/>
    <col min="3093" max="3093" width="10.44140625" style="30" customWidth="1"/>
    <col min="3094" max="3094" width="9.109375" style="30" customWidth="1"/>
    <col min="3095" max="3329" width="8.88671875" style="30" customWidth="1"/>
    <col min="3330" max="3331" width="5.5546875" style="30"/>
    <col min="3332" max="3332" width="47.6640625" style="30" customWidth="1"/>
    <col min="3333" max="3333" width="35.44140625" style="30" customWidth="1"/>
    <col min="3334" max="3334" width="9.109375" style="30" customWidth="1"/>
    <col min="3335" max="3335" width="20.77734375" style="30" customWidth="1"/>
    <col min="3336" max="3336" width="4.6640625" style="30" customWidth="1"/>
    <col min="3337" max="3337" width="5.44140625" style="30" customWidth="1"/>
    <col min="3338" max="3338" width="7.5546875" style="30" customWidth="1"/>
    <col min="3339" max="3339" width="10.109375" style="30" customWidth="1"/>
    <col min="3340" max="3340" width="5.5546875" style="30"/>
    <col min="3341" max="3342" width="8.109375" style="30" customWidth="1"/>
    <col min="3343" max="3343" width="5.33203125" style="30" customWidth="1"/>
    <col min="3344" max="3344" width="9.6640625" style="30" customWidth="1"/>
    <col min="3345" max="3345" width="10.77734375" style="30" customWidth="1"/>
    <col min="3346" max="3346" width="10.6640625" style="30" customWidth="1"/>
    <col min="3347" max="3347" width="8.77734375" style="30" customWidth="1"/>
    <col min="3348" max="3348" width="14.33203125" style="30" customWidth="1"/>
    <col min="3349" max="3349" width="10.44140625" style="30" customWidth="1"/>
    <col min="3350" max="3350" width="9.109375" style="30" customWidth="1"/>
    <col min="3351" max="3585" width="8.88671875" style="30" customWidth="1"/>
    <col min="3586" max="3587" width="5.5546875" style="30"/>
    <col min="3588" max="3588" width="47.6640625" style="30" customWidth="1"/>
    <col min="3589" max="3589" width="35.44140625" style="30" customWidth="1"/>
    <col min="3590" max="3590" width="9.109375" style="30" customWidth="1"/>
    <col min="3591" max="3591" width="20.77734375" style="30" customWidth="1"/>
    <col min="3592" max="3592" width="4.6640625" style="30" customWidth="1"/>
    <col min="3593" max="3593" width="5.44140625" style="30" customWidth="1"/>
    <col min="3594" max="3594" width="7.5546875" style="30" customWidth="1"/>
    <col min="3595" max="3595" width="10.109375" style="30" customWidth="1"/>
    <col min="3596" max="3596" width="5.5546875" style="30"/>
    <col min="3597" max="3598" width="8.109375" style="30" customWidth="1"/>
    <col min="3599" max="3599" width="5.33203125" style="30" customWidth="1"/>
    <col min="3600" max="3600" width="9.6640625" style="30" customWidth="1"/>
    <col min="3601" max="3601" width="10.77734375" style="30" customWidth="1"/>
    <col min="3602" max="3602" width="10.6640625" style="30" customWidth="1"/>
    <col min="3603" max="3603" width="8.77734375" style="30" customWidth="1"/>
    <col min="3604" max="3604" width="14.33203125" style="30" customWidth="1"/>
    <col min="3605" max="3605" width="10.44140625" style="30" customWidth="1"/>
    <col min="3606" max="3606" width="9.109375" style="30" customWidth="1"/>
    <col min="3607" max="3841" width="8.88671875" style="30" customWidth="1"/>
    <col min="3842" max="3843" width="5.5546875" style="30"/>
    <col min="3844" max="3844" width="47.6640625" style="30" customWidth="1"/>
    <col min="3845" max="3845" width="35.44140625" style="30" customWidth="1"/>
    <col min="3846" max="3846" width="9.109375" style="30" customWidth="1"/>
    <col min="3847" max="3847" width="20.77734375" style="30" customWidth="1"/>
    <col min="3848" max="3848" width="4.6640625" style="30" customWidth="1"/>
    <col min="3849" max="3849" width="5.44140625" style="30" customWidth="1"/>
    <col min="3850" max="3850" width="7.5546875" style="30" customWidth="1"/>
    <col min="3851" max="3851" width="10.109375" style="30" customWidth="1"/>
    <col min="3852" max="3852" width="5.5546875" style="30"/>
    <col min="3853" max="3854" width="8.109375" style="30" customWidth="1"/>
    <col min="3855" max="3855" width="5.33203125" style="30" customWidth="1"/>
    <col min="3856" max="3856" width="9.6640625" style="30" customWidth="1"/>
    <col min="3857" max="3857" width="10.77734375" style="30" customWidth="1"/>
    <col min="3858" max="3858" width="10.6640625" style="30" customWidth="1"/>
    <col min="3859" max="3859" width="8.77734375" style="30" customWidth="1"/>
    <col min="3860" max="3860" width="14.33203125" style="30" customWidth="1"/>
    <col min="3861" max="3861" width="10.44140625" style="30" customWidth="1"/>
    <col min="3862" max="3862" width="9.109375" style="30" customWidth="1"/>
    <col min="3863" max="4097" width="8.88671875" style="30" customWidth="1"/>
    <col min="4098" max="4099" width="5.5546875" style="30"/>
    <col min="4100" max="4100" width="47.6640625" style="30" customWidth="1"/>
    <col min="4101" max="4101" width="35.44140625" style="30" customWidth="1"/>
    <col min="4102" max="4102" width="9.109375" style="30" customWidth="1"/>
    <col min="4103" max="4103" width="20.77734375" style="30" customWidth="1"/>
    <col min="4104" max="4104" width="4.6640625" style="30" customWidth="1"/>
    <col min="4105" max="4105" width="5.44140625" style="30" customWidth="1"/>
    <col min="4106" max="4106" width="7.5546875" style="30" customWidth="1"/>
    <col min="4107" max="4107" width="10.109375" style="30" customWidth="1"/>
    <col min="4108" max="4108" width="5.5546875" style="30"/>
    <col min="4109" max="4110" width="8.109375" style="30" customWidth="1"/>
    <col min="4111" max="4111" width="5.33203125" style="30" customWidth="1"/>
    <col min="4112" max="4112" width="9.6640625" style="30" customWidth="1"/>
    <col min="4113" max="4113" width="10.77734375" style="30" customWidth="1"/>
    <col min="4114" max="4114" width="10.6640625" style="30" customWidth="1"/>
    <col min="4115" max="4115" width="8.77734375" style="30" customWidth="1"/>
    <col min="4116" max="4116" width="14.33203125" style="30" customWidth="1"/>
    <col min="4117" max="4117" width="10.44140625" style="30" customWidth="1"/>
    <col min="4118" max="4118" width="9.109375" style="30" customWidth="1"/>
    <col min="4119" max="4353" width="8.88671875" style="30" customWidth="1"/>
    <col min="4354" max="4355" width="5.5546875" style="30"/>
    <col min="4356" max="4356" width="47.6640625" style="30" customWidth="1"/>
    <col min="4357" max="4357" width="35.44140625" style="30" customWidth="1"/>
    <col min="4358" max="4358" width="9.109375" style="30" customWidth="1"/>
    <col min="4359" max="4359" width="20.77734375" style="30" customWidth="1"/>
    <col min="4360" max="4360" width="4.6640625" style="30" customWidth="1"/>
    <col min="4361" max="4361" width="5.44140625" style="30" customWidth="1"/>
    <col min="4362" max="4362" width="7.5546875" style="30" customWidth="1"/>
    <col min="4363" max="4363" width="10.109375" style="30" customWidth="1"/>
    <col min="4364" max="4364" width="5.5546875" style="30"/>
    <col min="4365" max="4366" width="8.109375" style="30" customWidth="1"/>
    <col min="4367" max="4367" width="5.33203125" style="30" customWidth="1"/>
    <col min="4368" max="4368" width="9.6640625" style="30" customWidth="1"/>
    <col min="4369" max="4369" width="10.77734375" style="30" customWidth="1"/>
    <col min="4370" max="4370" width="10.6640625" style="30" customWidth="1"/>
    <col min="4371" max="4371" width="8.77734375" style="30" customWidth="1"/>
    <col min="4372" max="4372" width="14.33203125" style="30" customWidth="1"/>
    <col min="4373" max="4373" width="10.44140625" style="30" customWidth="1"/>
    <col min="4374" max="4374" width="9.109375" style="30" customWidth="1"/>
    <col min="4375" max="4609" width="8.88671875" style="30" customWidth="1"/>
    <col min="4610" max="4611" width="5.5546875" style="30"/>
    <col min="4612" max="4612" width="47.6640625" style="30" customWidth="1"/>
    <col min="4613" max="4613" width="35.44140625" style="30" customWidth="1"/>
    <col min="4614" max="4614" width="9.109375" style="30" customWidth="1"/>
    <col min="4615" max="4615" width="20.77734375" style="30" customWidth="1"/>
    <col min="4616" max="4616" width="4.6640625" style="30" customWidth="1"/>
    <col min="4617" max="4617" width="5.44140625" style="30" customWidth="1"/>
    <col min="4618" max="4618" width="7.5546875" style="30" customWidth="1"/>
    <col min="4619" max="4619" width="10.109375" style="30" customWidth="1"/>
    <col min="4620" max="4620" width="5.5546875" style="30"/>
    <col min="4621" max="4622" width="8.109375" style="30" customWidth="1"/>
    <col min="4623" max="4623" width="5.33203125" style="30" customWidth="1"/>
    <col min="4624" max="4624" width="9.6640625" style="30" customWidth="1"/>
    <col min="4625" max="4625" width="10.77734375" style="30" customWidth="1"/>
    <col min="4626" max="4626" width="10.6640625" style="30" customWidth="1"/>
    <col min="4627" max="4627" width="8.77734375" style="30" customWidth="1"/>
    <col min="4628" max="4628" width="14.33203125" style="30" customWidth="1"/>
    <col min="4629" max="4629" width="10.44140625" style="30" customWidth="1"/>
    <col min="4630" max="4630" width="9.109375" style="30" customWidth="1"/>
    <col min="4631" max="4865" width="8.88671875" style="30" customWidth="1"/>
    <col min="4866" max="4867" width="5.5546875" style="30"/>
    <col min="4868" max="4868" width="47.6640625" style="30" customWidth="1"/>
    <col min="4869" max="4869" width="35.44140625" style="30" customWidth="1"/>
    <col min="4870" max="4870" width="9.109375" style="30" customWidth="1"/>
    <col min="4871" max="4871" width="20.77734375" style="30" customWidth="1"/>
    <col min="4872" max="4872" width="4.6640625" style="30" customWidth="1"/>
    <col min="4873" max="4873" width="5.44140625" style="30" customWidth="1"/>
    <col min="4874" max="4874" width="7.5546875" style="30" customWidth="1"/>
    <col min="4875" max="4875" width="10.109375" style="30" customWidth="1"/>
    <col min="4876" max="4876" width="5.5546875" style="30"/>
    <col min="4877" max="4878" width="8.109375" style="30" customWidth="1"/>
    <col min="4879" max="4879" width="5.33203125" style="30" customWidth="1"/>
    <col min="4880" max="4880" width="9.6640625" style="30" customWidth="1"/>
    <col min="4881" max="4881" width="10.77734375" style="30" customWidth="1"/>
    <col min="4882" max="4882" width="10.6640625" style="30" customWidth="1"/>
    <col min="4883" max="4883" width="8.77734375" style="30" customWidth="1"/>
    <col min="4884" max="4884" width="14.33203125" style="30" customWidth="1"/>
    <col min="4885" max="4885" width="10.44140625" style="30" customWidth="1"/>
    <col min="4886" max="4886" width="9.109375" style="30" customWidth="1"/>
    <col min="4887" max="5121" width="8.88671875" style="30" customWidth="1"/>
    <col min="5122" max="5123" width="5.5546875" style="30"/>
    <col min="5124" max="5124" width="47.6640625" style="30" customWidth="1"/>
    <col min="5125" max="5125" width="35.44140625" style="30" customWidth="1"/>
    <col min="5126" max="5126" width="9.109375" style="30" customWidth="1"/>
    <col min="5127" max="5127" width="20.77734375" style="30" customWidth="1"/>
    <col min="5128" max="5128" width="4.6640625" style="30" customWidth="1"/>
    <col min="5129" max="5129" width="5.44140625" style="30" customWidth="1"/>
    <col min="5130" max="5130" width="7.5546875" style="30" customWidth="1"/>
    <col min="5131" max="5131" width="10.109375" style="30" customWidth="1"/>
    <col min="5132" max="5132" width="5.5546875" style="30"/>
    <col min="5133" max="5134" width="8.109375" style="30" customWidth="1"/>
    <col min="5135" max="5135" width="5.33203125" style="30" customWidth="1"/>
    <col min="5136" max="5136" width="9.6640625" style="30" customWidth="1"/>
    <col min="5137" max="5137" width="10.77734375" style="30" customWidth="1"/>
    <col min="5138" max="5138" width="10.6640625" style="30" customWidth="1"/>
    <col min="5139" max="5139" width="8.77734375" style="30" customWidth="1"/>
    <col min="5140" max="5140" width="14.33203125" style="30" customWidth="1"/>
    <col min="5141" max="5141" width="10.44140625" style="30" customWidth="1"/>
    <col min="5142" max="5142" width="9.109375" style="30" customWidth="1"/>
    <col min="5143" max="5377" width="8.88671875" style="30" customWidth="1"/>
    <col min="5378" max="5379" width="5.5546875" style="30"/>
    <col min="5380" max="5380" width="47.6640625" style="30" customWidth="1"/>
    <col min="5381" max="5381" width="35.44140625" style="30" customWidth="1"/>
    <col min="5382" max="5382" width="9.109375" style="30" customWidth="1"/>
    <col min="5383" max="5383" width="20.77734375" style="30" customWidth="1"/>
    <col min="5384" max="5384" width="4.6640625" style="30" customWidth="1"/>
    <col min="5385" max="5385" width="5.44140625" style="30" customWidth="1"/>
    <col min="5386" max="5386" width="7.5546875" style="30" customWidth="1"/>
    <col min="5387" max="5387" width="10.109375" style="30" customWidth="1"/>
    <col min="5388" max="5388" width="5.5546875" style="30"/>
    <col min="5389" max="5390" width="8.109375" style="30" customWidth="1"/>
    <col min="5391" max="5391" width="5.33203125" style="30" customWidth="1"/>
    <col min="5392" max="5392" width="9.6640625" style="30" customWidth="1"/>
    <col min="5393" max="5393" width="10.77734375" style="30" customWidth="1"/>
    <col min="5394" max="5394" width="10.6640625" style="30" customWidth="1"/>
    <col min="5395" max="5395" width="8.77734375" style="30" customWidth="1"/>
    <col min="5396" max="5396" width="14.33203125" style="30" customWidth="1"/>
    <col min="5397" max="5397" width="10.44140625" style="30" customWidth="1"/>
    <col min="5398" max="5398" width="9.109375" style="30" customWidth="1"/>
    <col min="5399" max="5633" width="8.88671875" style="30" customWidth="1"/>
    <col min="5634" max="5635" width="5.5546875" style="30"/>
    <col min="5636" max="5636" width="47.6640625" style="30" customWidth="1"/>
    <col min="5637" max="5637" width="35.44140625" style="30" customWidth="1"/>
    <col min="5638" max="5638" width="9.109375" style="30" customWidth="1"/>
    <col min="5639" max="5639" width="20.77734375" style="30" customWidth="1"/>
    <col min="5640" max="5640" width="4.6640625" style="30" customWidth="1"/>
    <col min="5641" max="5641" width="5.44140625" style="30" customWidth="1"/>
    <col min="5642" max="5642" width="7.5546875" style="30" customWidth="1"/>
    <col min="5643" max="5643" width="10.109375" style="30" customWidth="1"/>
    <col min="5644" max="5644" width="5.5546875" style="30"/>
    <col min="5645" max="5646" width="8.109375" style="30" customWidth="1"/>
    <col min="5647" max="5647" width="5.33203125" style="30" customWidth="1"/>
    <col min="5648" max="5648" width="9.6640625" style="30" customWidth="1"/>
    <col min="5649" max="5649" width="10.77734375" style="30" customWidth="1"/>
    <col min="5650" max="5650" width="10.6640625" style="30" customWidth="1"/>
    <col min="5651" max="5651" width="8.77734375" style="30" customWidth="1"/>
    <col min="5652" max="5652" width="14.33203125" style="30" customWidth="1"/>
    <col min="5653" max="5653" width="10.44140625" style="30" customWidth="1"/>
    <col min="5654" max="5654" width="9.109375" style="30" customWidth="1"/>
    <col min="5655" max="5889" width="8.88671875" style="30" customWidth="1"/>
    <col min="5890" max="5891" width="5.5546875" style="30"/>
    <col min="5892" max="5892" width="47.6640625" style="30" customWidth="1"/>
    <col min="5893" max="5893" width="35.44140625" style="30" customWidth="1"/>
    <col min="5894" max="5894" width="9.109375" style="30" customWidth="1"/>
    <col min="5895" max="5895" width="20.77734375" style="30" customWidth="1"/>
    <col min="5896" max="5896" width="4.6640625" style="30" customWidth="1"/>
    <col min="5897" max="5897" width="5.44140625" style="30" customWidth="1"/>
    <col min="5898" max="5898" width="7.5546875" style="30" customWidth="1"/>
    <col min="5899" max="5899" width="10.109375" style="30" customWidth="1"/>
    <col min="5900" max="5900" width="5.5546875" style="30"/>
    <col min="5901" max="5902" width="8.109375" style="30" customWidth="1"/>
    <col min="5903" max="5903" width="5.33203125" style="30" customWidth="1"/>
    <col min="5904" max="5904" width="9.6640625" style="30" customWidth="1"/>
    <col min="5905" max="5905" width="10.77734375" style="30" customWidth="1"/>
    <col min="5906" max="5906" width="10.6640625" style="30" customWidth="1"/>
    <col min="5907" max="5907" width="8.77734375" style="30" customWidth="1"/>
    <col min="5908" max="5908" width="14.33203125" style="30" customWidth="1"/>
    <col min="5909" max="5909" width="10.44140625" style="30" customWidth="1"/>
    <col min="5910" max="5910" width="9.109375" style="30" customWidth="1"/>
    <col min="5911" max="6145" width="8.88671875" style="30" customWidth="1"/>
    <col min="6146" max="6147" width="5.5546875" style="30"/>
    <col min="6148" max="6148" width="47.6640625" style="30" customWidth="1"/>
    <col min="6149" max="6149" width="35.44140625" style="30" customWidth="1"/>
    <col min="6150" max="6150" width="9.109375" style="30" customWidth="1"/>
    <col min="6151" max="6151" width="20.77734375" style="30" customWidth="1"/>
    <col min="6152" max="6152" width="4.6640625" style="30" customWidth="1"/>
    <col min="6153" max="6153" width="5.44140625" style="30" customWidth="1"/>
    <col min="6154" max="6154" width="7.5546875" style="30" customWidth="1"/>
    <col min="6155" max="6155" width="10.109375" style="30" customWidth="1"/>
    <col min="6156" max="6156" width="5.5546875" style="30"/>
    <col min="6157" max="6158" width="8.109375" style="30" customWidth="1"/>
    <col min="6159" max="6159" width="5.33203125" style="30" customWidth="1"/>
    <col min="6160" max="6160" width="9.6640625" style="30" customWidth="1"/>
    <col min="6161" max="6161" width="10.77734375" style="30" customWidth="1"/>
    <col min="6162" max="6162" width="10.6640625" style="30" customWidth="1"/>
    <col min="6163" max="6163" width="8.77734375" style="30" customWidth="1"/>
    <col min="6164" max="6164" width="14.33203125" style="30" customWidth="1"/>
    <col min="6165" max="6165" width="10.44140625" style="30" customWidth="1"/>
    <col min="6166" max="6166" width="9.109375" style="30" customWidth="1"/>
    <col min="6167" max="6401" width="8.88671875" style="30" customWidth="1"/>
    <col min="6402" max="6403" width="5.5546875" style="30"/>
    <col min="6404" max="6404" width="47.6640625" style="30" customWidth="1"/>
    <col min="6405" max="6405" width="35.44140625" style="30" customWidth="1"/>
    <col min="6406" max="6406" width="9.109375" style="30" customWidth="1"/>
    <col min="6407" max="6407" width="20.77734375" style="30" customWidth="1"/>
    <col min="6408" max="6408" width="4.6640625" style="30" customWidth="1"/>
    <col min="6409" max="6409" width="5.44140625" style="30" customWidth="1"/>
    <col min="6410" max="6410" width="7.5546875" style="30" customWidth="1"/>
    <col min="6411" max="6411" width="10.109375" style="30" customWidth="1"/>
    <col min="6412" max="6412" width="5.5546875" style="30"/>
    <col min="6413" max="6414" width="8.109375" style="30" customWidth="1"/>
    <col min="6415" max="6415" width="5.33203125" style="30" customWidth="1"/>
    <col min="6416" max="6416" width="9.6640625" style="30" customWidth="1"/>
    <col min="6417" max="6417" width="10.77734375" style="30" customWidth="1"/>
    <col min="6418" max="6418" width="10.6640625" style="30" customWidth="1"/>
    <col min="6419" max="6419" width="8.77734375" style="30" customWidth="1"/>
    <col min="6420" max="6420" width="14.33203125" style="30" customWidth="1"/>
    <col min="6421" max="6421" width="10.44140625" style="30" customWidth="1"/>
    <col min="6422" max="6422" width="9.109375" style="30" customWidth="1"/>
    <col min="6423" max="6657" width="8.88671875" style="30" customWidth="1"/>
    <col min="6658" max="6659" width="5.5546875" style="30"/>
    <col min="6660" max="6660" width="47.6640625" style="30" customWidth="1"/>
    <col min="6661" max="6661" width="35.44140625" style="30" customWidth="1"/>
    <col min="6662" max="6662" width="9.109375" style="30" customWidth="1"/>
    <col min="6663" max="6663" width="20.77734375" style="30" customWidth="1"/>
    <col min="6664" max="6664" width="4.6640625" style="30" customWidth="1"/>
    <col min="6665" max="6665" width="5.44140625" style="30" customWidth="1"/>
    <col min="6666" max="6666" width="7.5546875" style="30" customWidth="1"/>
    <col min="6667" max="6667" width="10.109375" style="30" customWidth="1"/>
    <col min="6668" max="6668" width="5.5546875" style="30"/>
    <col min="6669" max="6670" width="8.109375" style="30" customWidth="1"/>
    <col min="6671" max="6671" width="5.33203125" style="30" customWidth="1"/>
    <col min="6672" max="6672" width="9.6640625" style="30" customWidth="1"/>
    <col min="6673" max="6673" width="10.77734375" style="30" customWidth="1"/>
    <col min="6674" max="6674" width="10.6640625" style="30" customWidth="1"/>
    <col min="6675" max="6675" width="8.77734375" style="30" customWidth="1"/>
    <col min="6676" max="6676" width="14.33203125" style="30" customWidth="1"/>
    <col min="6677" max="6677" width="10.44140625" style="30" customWidth="1"/>
    <col min="6678" max="6678" width="9.109375" style="30" customWidth="1"/>
    <col min="6679" max="6913" width="8.88671875" style="30" customWidth="1"/>
    <col min="6914" max="6915" width="5.5546875" style="30"/>
    <col min="6916" max="6916" width="47.6640625" style="30" customWidth="1"/>
    <col min="6917" max="6917" width="35.44140625" style="30" customWidth="1"/>
    <col min="6918" max="6918" width="9.109375" style="30" customWidth="1"/>
    <col min="6919" max="6919" width="20.77734375" style="30" customWidth="1"/>
    <col min="6920" max="6920" width="4.6640625" style="30" customWidth="1"/>
    <col min="6921" max="6921" width="5.44140625" style="30" customWidth="1"/>
    <col min="6922" max="6922" width="7.5546875" style="30" customWidth="1"/>
    <col min="6923" max="6923" width="10.109375" style="30" customWidth="1"/>
    <col min="6924" max="6924" width="5.5546875" style="30"/>
    <col min="6925" max="6926" width="8.109375" style="30" customWidth="1"/>
    <col min="6927" max="6927" width="5.33203125" style="30" customWidth="1"/>
    <col min="6928" max="6928" width="9.6640625" style="30" customWidth="1"/>
    <col min="6929" max="6929" width="10.77734375" style="30" customWidth="1"/>
    <col min="6930" max="6930" width="10.6640625" style="30" customWidth="1"/>
    <col min="6931" max="6931" width="8.77734375" style="30" customWidth="1"/>
    <col min="6932" max="6932" width="14.33203125" style="30" customWidth="1"/>
    <col min="6933" max="6933" width="10.44140625" style="30" customWidth="1"/>
    <col min="6934" max="6934" width="9.109375" style="30" customWidth="1"/>
    <col min="6935" max="7169" width="8.88671875" style="30" customWidth="1"/>
    <col min="7170" max="7171" width="5.5546875" style="30"/>
    <col min="7172" max="7172" width="47.6640625" style="30" customWidth="1"/>
    <col min="7173" max="7173" width="35.44140625" style="30" customWidth="1"/>
    <col min="7174" max="7174" width="9.109375" style="30" customWidth="1"/>
    <col min="7175" max="7175" width="20.77734375" style="30" customWidth="1"/>
    <col min="7176" max="7176" width="4.6640625" style="30" customWidth="1"/>
    <col min="7177" max="7177" width="5.44140625" style="30" customWidth="1"/>
    <col min="7178" max="7178" width="7.5546875" style="30" customWidth="1"/>
    <col min="7179" max="7179" width="10.109375" style="30" customWidth="1"/>
    <col min="7180" max="7180" width="5.5546875" style="30"/>
    <col min="7181" max="7182" width="8.109375" style="30" customWidth="1"/>
    <col min="7183" max="7183" width="5.33203125" style="30" customWidth="1"/>
    <col min="7184" max="7184" width="9.6640625" style="30" customWidth="1"/>
    <col min="7185" max="7185" width="10.77734375" style="30" customWidth="1"/>
    <col min="7186" max="7186" width="10.6640625" style="30" customWidth="1"/>
    <col min="7187" max="7187" width="8.77734375" style="30" customWidth="1"/>
    <col min="7188" max="7188" width="14.33203125" style="30" customWidth="1"/>
    <col min="7189" max="7189" width="10.44140625" style="30" customWidth="1"/>
    <col min="7190" max="7190" width="9.109375" style="30" customWidth="1"/>
    <col min="7191" max="7425" width="8.88671875" style="30" customWidth="1"/>
    <col min="7426" max="7427" width="5.5546875" style="30"/>
    <col min="7428" max="7428" width="47.6640625" style="30" customWidth="1"/>
    <col min="7429" max="7429" width="35.44140625" style="30" customWidth="1"/>
    <col min="7430" max="7430" width="9.109375" style="30" customWidth="1"/>
    <col min="7431" max="7431" width="20.77734375" style="30" customWidth="1"/>
    <col min="7432" max="7432" width="4.6640625" style="30" customWidth="1"/>
    <col min="7433" max="7433" width="5.44140625" style="30" customWidth="1"/>
    <col min="7434" max="7434" width="7.5546875" style="30" customWidth="1"/>
    <col min="7435" max="7435" width="10.109375" style="30" customWidth="1"/>
    <col min="7436" max="7436" width="5.5546875" style="30"/>
    <col min="7437" max="7438" width="8.109375" style="30" customWidth="1"/>
    <col min="7439" max="7439" width="5.33203125" style="30" customWidth="1"/>
    <col min="7440" max="7440" width="9.6640625" style="30" customWidth="1"/>
    <col min="7441" max="7441" width="10.77734375" style="30" customWidth="1"/>
    <col min="7442" max="7442" width="10.6640625" style="30" customWidth="1"/>
    <col min="7443" max="7443" width="8.77734375" style="30" customWidth="1"/>
    <col min="7444" max="7444" width="14.33203125" style="30" customWidth="1"/>
    <col min="7445" max="7445" width="10.44140625" style="30" customWidth="1"/>
    <col min="7446" max="7446" width="9.109375" style="30" customWidth="1"/>
    <col min="7447" max="7681" width="8.88671875" style="30" customWidth="1"/>
    <col min="7682" max="7683" width="5.5546875" style="30"/>
    <col min="7684" max="7684" width="47.6640625" style="30" customWidth="1"/>
    <col min="7685" max="7685" width="35.44140625" style="30" customWidth="1"/>
    <col min="7686" max="7686" width="9.109375" style="30" customWidth="1"/>
    <col min="7687" max="7687" width="20.77734375" style="30" customWidth="1"/>
    <col min="7688" max="7688" width="4.6640625" style="30" customWidth="1"/>
    <col min="7689" max="7689" width="5.44140625" style="30" customWidth="1"/>
    <col min="7690" max="7690" width="7.5546875" style="30" customWidth="1"/>
    <col min="7691" max="7691" width="10.109375" style="30" customWidth="1"/>
    <col min="7692" max="7692" width="5.5546875" style="30"/>
    <col min="7693" max="7694" width="8.109375" style="30" customWidth="1"/>
    <col min="7695" max="7695" width="5.33203125" style="30" customWidth="1"/>
    <col min="7696" max="7696" width="9.6640625" style="30" customWidth="1"/>
    <col min="7697" max="7697" width="10.77734375" style="30" customWidth="1"/>
    <col min="7698" max="7698" width="10.6640625" style="30" customWidth="1"/>
    <col min="7699" max="7699" width="8.77734375" style="30" customWidth="1"/>
    <col min="7700" max="7700" width="14.33203125" style="30" customWidth="1"/>
    <col min="7701" max="7701" width="10.44140625" style="30" customWidth="1"/>
    <col min="7702" max="7702" width="9.109375" style="30" customWidth="1"/>
    <col min="7703" max="7937" width="8.88671875" style="30" customWidth="1"/>
    <col min="7938" max="7939" width="5.5546875" style="30"/>
    <col min="7940" max="7940" width="47.6640625" style="30" customWidth="1"/>
    <col min="7941" max="7941" width="35.44140625" style="30" customWidth="1"/>
    <col min="7942" max="7942" width="9.109375" style="30" customWidth="1"/>
    <col min="7943" max="7943" width="20.77734375" style="30" customWidth="1"/>
    <col min="7944" max="7944" width="4.6640625" style="30" customWidth="1"/>
    <col min="7945" max="7945" width="5.44140625" style="30" customWidth="1"/>
    <col min="7946" max="7946" width="7.5546875" style="30" customWidth="1"/>
    <col min="7947" max="7947" width="10.109375" style="30" customWidth="1"/>
    <col min="7948" max="7948" width="5.5546875" style="30"/>
    <col min="7949" max="7950" width="8.109375" style="30" customWidth="1"/>
    <col min="7951" max="7951" width="5.33203125" style="30" customWidth="1"/>
    <col min="7952" max="7952" width="9.6640625" style="30" customWidth="1"/>
    <col min="7953" max="7953" width="10.77734375" style="30" customWidth="1"/>
    <col min="7954" max="7954" width="10.6640625" style="30" customWidth="1"/>
    <col min="7955" max="7955" width="8.77734375" style="30" customWidth="1"/>
    <col min="7956" max="7956" width="14.33203125" style="30" customWidth="1"/>
    <col min="7957" max="7957" width="10.44140625" style="30" customWidth="1"/>
    <col min="7958" max="7958" width="9.109375" style="30" customWidth="1"/>
    <col min="7959" max="8193" width="8.88671875" style="30" customWidth="1"/>
    <col min="8194" max="8195" width="5.5546875" style="30"/>
    <col min="8196" max="8196" width="47.6640625" style="30" customWidth="1"/>
    <col min="8197" max="8197" width="35.44140625" style="30" customWidth="1"/>
    <col min="8198" max="8198" width="9.109375" style="30" customWidth="1"/>
    <col min="8199" max="8199" width="20.77734375" style="30" customWidth="1"/>
    <col min="8200" max="8200" width="4.6640625" style="30" customWidth="1"/>
    <col min="8201" max="8201" width="5.44140625" style="30" customWidth="1"/>
    <col min="8202" max="8202" width="7.5546875" style="30" customWidth="1"/>
    <col min="8203" max="8203" width="10.109375" style="30" customWidth="1"/>
    <col min="8204" max="8204" width="5.5546875" style="30"/>
    <col min="8205" max="8206" width="8.109375" style="30" customWidth="1"/>
    <col min="8207" max="8207" width="5.33203125" style="30" customWidth="1"/>
    <col min="8208" max="8208" width="9.6640625" style="30" customWidth="1"/>
    <col min="8209" max="8209" width="10.77734375" style="30" customWidth="1"/>
    <col min="8210" max="8210" width="10.6640625" style="30" customWidth="1"/>
    <col min="8211" max="8211" width="8.77734375" style="30" customWidth="1"/>
    <col min="8212" max="8212" width="14.33203125" style="30" customWidth="1"/>
    <col min="8213" max="8213" width="10.44140625" style="30" customWidth="1"/>
    <col min="8214" max="8214" width="9.109375" style="30" customWidth="1"/>
    <col min="8215" max="8449" width="8.88671875" style="30" customWidth="1"/>
    <col min="8450" max="8451" width="5.5546875" style="30"/>
    <col min="8452" max="8452" width="47.6640625" style="30" customWidth="1"/>
    <col min="8453" max="8453" width="35.44140625" style="30" customWidth="1"/>
    <col min="8454" max="8454" width="9.109375" style="30" customWidth="1"/>
    <col min="8455" max="8455" width="20.77734375" style="30" customWidth="1"/>
    <col min="8456" max="8456" width="4.6640625" style="30" customWidth="1"/>
    <col min="8457" max="8457" width="5.44140625" style="30" customWidth="1"/>
    <col min="8458" max="8458" width="7.5546875" style="30" customWidth="1"/>
    <col min="8459" max="8459" width="10.109375" style="30" customWidth="1"/>
    <col min="8460" max="8460" width="5.5546875" style="30"/>
    <col min="8461" max="8462" width="8.109375" style="30" customWidth="1"/>
    <col min="8463" max="8463" width="5.33203125" style="30" customWidth="1"/>
    <col min="8464" max="8464" width="9.6640625" style="30" customWidth="1"/>
    <col min="8465" max="8465" width="10.77734375" style="30" customWidth="1"/>
    <col min="8466" max="8466" width="10.6640625" style="30" customWidth="1"/>
    <col min="8467" max="8467" width="8.77734375" style="30" customWidth="1"/>
    <col min="8468" max="8468" width="14.33203125" style="30" customWidth="1"/>
    <col min="8469" max="8469" width="10.44140625" style="30" customWidth="1"/>
    <col min="8470" max="8470" width="9.109375" style="30" customWidth="1"/>
    <col min="8471" max="8705" width="8.88671875" style="30" customWidth="1"/>
    <col min="8706" max="8707" width="5.5546875" style="30"/>
    <col min="8708" max="8708" width="47.6640625" style="30" customWidth="1"/>
    <col min="8709" max="8709" width="35.44140625" style="30" customWidth="1"/>
    <col min="8710" max="8710" width="9.109375" style="30" customWidth="1"/>
    <col min="8711" max="8711" width="20.77734375" style="30" customWidth="1"/>
    <col min="8712" max="8712" width="4.6640625" style="30" customWidth="1"/>
    <col min="8713" max="8713" width="5.44140625" style="30" customWidth="1"/>
    <col min="8714" max="8714" width="7.5546875" style="30" customWidth="1"/>
    <col min="8715" max="8715" width="10.109375" style="30" customWidth="1"/>
    <col min="8716" max="8716" width="5.5546875" style="30"/>
    <col min="8717" max="8718" width="8.109375" style="30" customWidth="1"/>
    <col min="8719" max="8719" width="5.33203125" style="30" customWidth="1"/>
    <col min="8720" max="8720" width="9.6640625" style="30" customWidth="1"/>
    <col min="8721" max="8721" width="10.77734375" style="30" customWidth="1"/>
    <col min="8722" max="8722" width="10.6640625" style="30" customWidth="1"/>
    <col min="8723" max="8723" width="8.77734375" style="30" customWidth="1"/>
    <col min="8724" max="8724" width="14.33203125" style="30" customWidth="1"/>
    <col min="8725" max="8725" width="10.44140625" style="30" customWidth="1"/>
    <col min="8726" max="8726" width="9.109375" style="30" customWidth="1"/>
    <col min="8727" max="8961" width="8.88671875" style="30" customWidth="1"/>
    <col min="8962" max="8963" width="5.5546875" style="30"/>
    <col min="8964" max="8964" width="47.6640625" style="30" customWidth="1"/>
    <col min="8965" max="8965" width="35.44140625" style="30" customWidth="1"/>
    <col min="8966" max="8966" width="9.109375" style="30" customWidth="1"/>
    <col min="8967" max="8967" width="20.77734375" style="30" customWidth="1"/>
    <col min="8968" max="8968" width="4.6640625" style="30" customWidth="1"/>
    <col min="8969" max="8969" width="5.44140625" style="30" customWidth="1"/>
    <col min="8970" max="8970" width="7.5546875" style="30" customWidth="1"/>
    <col min="8971" max="8971" width="10.109375" style="30" customWidth="1"/>
    <col min="8972" max="8972" width="5.5546875" style="30"/>
    <col min="8973" max="8974" width="8.109375" style="30" customWidth="1"/>
    <col min="8975" max="8975" width="5.33203125" style="30" customWidth="1"/>
    <col min="8976" max="8976" width="9.6640625" style="30" customWidth="1"/>
    <col min="8977" max="8977" width="10.77734375" style="30" customWidth="1"/>
    <col min="8978" max="8978" width="10.6640625" style="30" customWidth="1"/>
    <col min="8979" max="8979" width="8.77734375" style="30" customWidth="1"/>
    <col min="8980" max="8980" width="14.33203125" style="30" customWidth="1"/>
    <col min="8981" max="8981" width="10.44140625" style="30" customWidth="1"/>
    <col min="8982" max="8982" width="9.109375" style="30" customWidth="1"/>
    <col min="8983" max="9217" width="8.88671875" style="30" customWidth="1"/>
    <col min="9218" max="9219" width="5.5546875" style="30"/>
    <col min="9220" max="9220" width="47.6640625" style="30" customWidth="1"/>
    <col min="9221" max="9221" width="35.44140625" style="30" customWidth="1"/>
    <col min="9222" max="9222" width="9.109375" style="30" customWidth="1"/>
    <col min="9223" max="9223" width="20.77734375" style="30" customWidth="1"/>
    <col min="9224" max="9224" width="4.6640625" style="30" customWidth="1"/>
    <col min="9225" max="9225" width="5.44140625" style="30" customWidth="1"/>
    <col min="9226" max="9226" width="7.5546875" style="30" customWidth="1"/>
    <col min="9227" max="9227" width="10.109375" style="30" customWidth="1"/>
    <col min="9228" max="9228" width="5.5546875" style="30"/>
    <col min="9229" max="9230" width="8.109375" style="30" customWidth="1"/>
    <col min="9231" max="9231" width="5.33203125" style="30" customWidth="1"/>
    <col min="9232" max="9232" width="9.6640625" style="30" customWidth="1"/>
    <col min="9233" max="9233" width="10.77734375" style="30" customWidth="1"/>
    <col min="9234" max="9234" width="10.6640625" style="30" customWidth="1"/>
    <col min="9235" max="9235" width="8.77734375" style="30" customWidth="1"/>
    <col min="9236" max="9236" width="14.33203125" style="30" customWidth="1"/>
    <col min="9237" max="9237" width="10.44140625" style="30" customWidth="1"/>
    <col min="9238" max="9238" width="9.109375" style="30" customWidth="1"/>
    <col min="9239" max="9473" width="8.88671875" style="30" customWidth="1"/>
    <col min="9474" max="9475" width="5.5546875" style="30"/>
    <col min="9476" max="9476" width="47.6640625" style="30" customWidth="1"/>
    <col min="9477" max="9477" width="35.44140625" style="30" customWidth="1"/>
    <col min="9478" max="9478" width="9.109375" style="30" customWidth="1"/>
    <col min="9479" max="9479" width="20.77734375" style="30" customWidth="1"/>
    <col min="9480" max="9480" width="4.6640625" style="30" customWidth="1"/>
    <col min="9481" max="9481" width="5.44140625" style="30" customWidth="1"/>
    <col min="9482" max="9482" width="7.5546875" style="30" customWidth="1"/>
    <col min="9483" max="9483" width="10.109375" style="30" customWidth="1"/>
    <col min="9484" max="9484" width="5.5546875" style="30"/>
    <col min="9485" max="9486" width="8.109375" style="30" customWidth="1"/>
    <col min="9487" max="9487" width="5.33203125" style="30" customWidth="1"/>
    <col min="9488" max="9488" width="9.6640625" style="30" customWidth="1"/>
    <col min="9489" max="9489" width="10.77734375" style="30" customWidth="1"/>
    <col min="9490" max="9490" width="10.6640625" style="30" customWidth="1"/>
    <col min="9491" max="9491" width="8.77734375" style="30" customWidth="1"/>
    <col min="9492" max="9492" width="14.33203125" style="30" customWidth="1"/>
    <col min="9493" max="9493" width="10.44140625" style="30" customWidth="1"/>
    <col min="9494" max="9494" width="9.109375" style="30" customWidth="1"/>
    <col min="9495" max="9729" width="8.88671875" style="30" customWidth="1"/>
    <col min="9730" max="9731" width="5.5546875" style="30"/>
    <col min="9732" max="9732" width="47.6640625" style="30" customWidth="1"/>
    <col min="9733" max="9733" width="35.44140625" style="30" customWidth="1"/>
    <col min="9734" max="9734" width="9.109375" style="30" customWidth="1"/>
    <col min="9735" max="9735" width="20.77734375" style="30" customWidth="1"/>
    <col min="9736" max="9736" width="4.6640625" style="30" customWidth="1"/>
    <col min="9737" max="9737" width="5.44140625" style="30" customWidth="1"/>
    <col min="9738" max="9738" width="7.5546875" style="30" customWidth="1"/>
    <col min="9739" max="9739" width="10.109375" style="30" customWidth="1"/>
    <col min="9740" max="9740" width="5.5546875" style="30"/>
    <col min="9741" max="9742" width="8.109375" style="30" customWidth="1"/>
    <col min="9743" max="9743" width="5.33203125" style="30" customWidth="1"/>
    <col min="9744" max="9744" width="9.6640625" style="30" customWidth="1"/>
    <col min="9745" max="9745" width="10.77734375" style="30" customWidth="1"/>
    <col min="9746" max="9746" width="10.6640625" style="30" customWidth="1"/>
    <col min="9747" max="9747" width="8.77734375" style="30" customWidth="1"/>
    <col min="9748" max="9748" width="14.33203125" style="30" customWidth="1"/>
    <col min="9749" max="9749" width="10.44140625" style="30" customWidth="1"/>
    <col min="9750" max="9750" width="9.109375" style="30" customWidth="1"/>
    <col min="9751" max="9985" width="8.88671875" style="30" customWidth="1"/>
    <col min="9986" max="9987" width="5.5546875" style="30"/>
    <col min="9988" max="9988" width="47.6640625" style="30" customWidth="1"/>
    <col min="9989" max="9989" width="35.44140625" style="30" customWidth="1"/>
    <col min="9990" max="9990" width="9.109375" style="30" customWidth="1"/>
    <col min="9991" max="9991" width="20.77734375" style="30" customWidth="1"/>
    <col min="9992" max="9992" width="4.6640625" style="30" customWidth="1"/>
    <col min="9993" max="9993" width="5.44140625" style="30" customWidth="1"/>
    <col min="9994" max="9994" width="7.5546875" style="30" customWidth="1"/>
    <col min="9995" max="9995" width="10.109375" style="30" customWidth="1"/>
    <col min="9996" max="9996" width="5.5546875" style="30"/>
    <col min="9997" max="9998" width="8.109375" style="30" customWidth="1"/>
    <col min="9999" max="9999" width="5.33203125" style="30" customWidth="1"/>
    <col min="10000" max="10000" width="9.6640625" style="30" customWidth="1"/>
    <col min="10001" max="10001" width="10.77734375" style="30" customWidth="1"/>
    <col min="10002" max="10002" width="10.6640625" style="30" customWidth="1"/>
    <col min="10003" max="10003" width="8.77734375" style="30" customWidth="1"/>
    <col min="10004" max="10004" width="14.33203125" style="30" customWidth="1"/>
    <col min="10005" max="10005" width="10.44140625" style="30" customWidth="1"/>
    <col min="10006" max="10006" width="9.109375" style="30" customWidth="1"/>
    <col min="10007" max="10241" width="8.88671875" style="30" customWidth="1"/>
    <col min="10242" max="10243" width="5.5546875" style="30"/>
    <col min="10244" max="10244" width="47.6640625" style="30" customWidth="1"/>
    <col min="10245" max="10245" width="35.44140625" style="30" customWidth="1"/>
    <col min="10246" max="10246" width="9.109375" style="30" customWidth="1"/>
    <col min="10247" max="10247" width="20.77734375" style="30" customWidth="1"/>
    <col min="10248" max="10248" width="4.6640625" style="30" customWidth="1"/>
    <col min="10249" max="10249" width="5.44140625" style="30" customWidth="1"/>
    <col min="10250" max="10250" width="7.5546875" style="30" customWidth="1"/>
    <col min="10251" max="10251" width="10.109375" style="30" customWidth="1"/>
    <col min="10252" max="10252" width="5.5546875" style="30"/>
    <col min="10253" max="10254" width="8.109375" style="30" customWidth="1"/>
    <col min="10255" max="10255" width="5.33203125" style="30" customWidth="1"/>
    <col min="10256" max="10256" width="9.6640625" style="30" customWidth="1"/>
    <col min="10257" max="10257" width="10.77734375" style="30" customWidth="1"/>
    <col min="10258" max="10258" width="10.6640625" style="30" customWidth="1"/>
    <col min="10259" max="10259" width="8.77734375" style="30" customWidth="1"/>
    <col min="10260" max="10260" width="14.33203125" style="30" customWidth="1"/>
    <col min="10261" max="10261" width="10.44140625" style="30" customWidth="1"/>
    <col min="10262" max="10262" width="9.109375" style="30" customWidth="1"/>
    <col min="10263" max="10497" width="8.88671875" style="30" customWidth="1"/>
    <col min="10498" max="10499" width="5.5546875" style="30"/>
    <col min="10500" max="10500" width="47.6640625" style="30" customWidth="1"/>
    <col min="10501" max="10501" width="35.44140625" style="30" customWidth="1"/>
    <col min="10502" max="10502" width="9.109375" style="30" customWidth="1"/>
    <col min="10503" max="10503" width="20.77734375" style="30" customWidth="1"/>
    <col min="10504" max="10504" width="4.6640625" style="30" customWidth="1"/>
    <col min="10505" max="10505" width="5.44140625" style="30" customWidth="1"/>
    <col min="10506" max="10506" width="7.5546875" style="30" customWidth="1"/>
    <col min="10507" max="10507" width="10.109375" style="30" customWidth="1"/>
    <col min="10508" max="10508" width="5.5546875" style="30"/>
    <col min="10509" max="10510" width="8.109375" style="30" customWidth="1"/>
    <col min="10511" max="10511" width="5.33203125" style="30" customWidth="1"/>
    <col min="10512" max="10512" width="9.6640625" style="30" customWidth="1"/>
    <col min="10513" max="10513" width="10.77734375" style="30" customWidth="1"/>
    <col min="10514" max="10514" width="10.6640625" style="30" customWidth="1"/>
    <col min="10515" max="10515" width="8.77734375" style="30" customWidth="1"/>
    <col min="10516" max="10516" width="14.33203125" style="30" customWidth="1"/>
    <col min="10517" max="10517" width="10.44140625" style="30" customWidth="1"/>
    <col min="10518" max="10518" width="9.109375" style="30" customWidth="1"/>
    <col min="10519" max="10753" width="8.88671875" style="30" customWidth="1"/>
    <col min="10754" max="10755" width="5.5546875" style="30"/>
    <col min="10756" max="10756" width="47.6640625" style="30" customWidth="1"/>
    <col min="10757" max="10757" width="35.44140625" style="30" customWidth="1"/>
    <col min="10758" max="10758" width="9.109375" style="30" customWidth="1"/>
    <col min="10759" max="10759" width="20.77734375" style="30" customWidth="1"/>
    <col min="10760" max="10760" width="4.6640625" style="30" customWidth="1"/>
    <col min="10761" max="10761" width="5.44140625" style="30" customWidth="1"/>
    <col min="10762" max="10762" width="7.5546875" style="30" customWidth="1"/>
    <col min="10763" max="10763" width="10.109375" style="30" customWidth="1"/>
    <col min="10764" max="10764" width="5.5546875" style="30"/>
    <col min="10765" max="10766" width="8.109375" style="30" customWidth="1"/>
    <col min="10767" max="10767" width="5.33203125" style="30" customWidth="1"/>
    <col min="10768" max="10768" width="9.6640625" style="30" customWidth="1"/>
    <col min="10769" max="10769" width="10.77734375" style="30" customWidth="1"/>
    <col min="10770" max="10770" width="10.6640625" style="30" customWidth="1"/>
    <col min="10771" max="10771" width="8.77734375" style="30" customWidth="1"/>
    <col min="10772" max="10772" width="14.33203125" style="30" customWidth="1"/>
    <col min="10773" max="10773" width="10.44140625" style="30" customWidth="1"/>
    <col min="10774" max="10774" width="9.109375" style="30" customWidth="1"/>
    <col min="10775" max="11009" width="8.88671875" style="30" customWidth="1"/>
    <col min="11010" max="11011" width="5.5546875" style="30"/>
    <col min="11012" max="11012" width="47.6640625" style="30" customWidth="1"/>
    <col min="11013" max="11013" width="35.44140625" style="30" customWidth="1"/>
    <col min="11014" max="11014" width="9.109375" style="30" customWidth="1"/>
    <col min="11015" max="11015" width="20.77734375" style="30" customWidth="1"/>
    <col min="11016" max="11016" width="4.6640625" style="30" customWidth="1"/>
    <col min="11017" max="11017" width="5.44140625" style="30" customWidth="1"/>
    <col min="11018" max="11018" width="7.5546875" style="30" customWidth="1"/>
    <col min="11019" max="11019" width="10.109375" style="30" customWidth="1"/>
    <col min="11020" max="11020" width="5.5546875" style="30"/>
    <col min="11021" max="11022" width="8.109375" style="30" customWidth="1"/>
    <col min="11023" max="11023" width="5.33203125" style="30" customWidth="1"/>
    <col min="11024" max="11024" width="9.6640625" style="30" customWidth="1"/>
    <col min="11025" max="11025" width="10.77734375" style="30" customWidth="1"/>
    <col min="11026" max="11026" width="10.6640625" style="30" customWidth="1"/>
    <col min="11027" max="11027" width="8.77734375" style="30" customWidth="1"/>
    <col min="11028" max="11028" width="14.33203125" style="30" customWidth="1"/>
    <col min="11029" max="11029" width="10.44140625" style="30" customWidth="1"/>
    <col min="11030" max="11030" width="9.109375" style="30" customWidth="1"/>
    <col min="11031" max="11265" width="8.88671875" style="30" customWidth="1"/>
    <col min="11266" max="11267" width="5.5546875" style="30"/>
    <col min="11268" max="11268" width="47.6640625" style="30" customWidth="1"/>
    <col min="11269" max="11269" width="35.44140625" style="30" customWidth="1"/>
    <col min="11270" max="11270" width="9.109375" style="30" customWidth="1"/>
    <col min="11271" max="11271" width="20.77734375" style="30" customWidth="1"/>
    <col min="11272" max="11272" width="4.6640625" style="30" customWidth="1"/>
    <col min="11273" max="11273" width="5.44140625" style="30" customWidth="1"/>
    <col min="11274" max="11274" width="7.5546875" style="30" customWidth="1"/>
    <col min="11275" max="11275" width="10.109375" style="30" customWidth="1"/>
    <col min="11276" max="11276" width="5.5546875" style="30"/>
    <col min="11277" max="11278" width="8.109375" style="30" customWidth="1"/>
    <col min="11279" max="11279" width="5.33203125" style="30" customWidth="1"/>
    <col min="11280" max="11280" width="9.6640625" style="30" customWidth="1"/>
    <col min="11281" max="11281" width="10.77734375" style="30" customWidth="1"/>
    <col min="11282" max="11282" width="10.6640625" style="30" customWidth="1"/>
    <col min="11283" max="11283" width="8.77734375" style="30" customWidth="1"/>
    <col min="11284" max="11284" width="14.33203125" style="30" customWidth="1"/>
    <col min="11285" max="11285" width="10.44140625" style="30" customWidth="1"/>
    <col min="11286" max="11286" width="9.109375" style="30" customWidth="1"/>
    <col min="11287" max="11521" width="8.88671875" style="30" customWidth="1"/>
    <col min="11522" max="11523" width="5.5546875" style="30"/>
    <col min="11524" max="11524" width="47.6640625" style="30" customWidth="1"/>
    <col min="11525" max="11525" width="35.44140625" style="30" customWidth="1"/>
    <col min="11526" max="11526" width="9.109375" style="30" customWidth="1"/>
    <col min="11527" max="11527" width="20.77734375" style="30" customWidth="1"/>
    <col min="11528" max="11528" width="4.6640625" style="30" customWidth="1"/>
    <col min="11529" max="11529" width="5.44140625" style="30" customWidth="1"/>
    <col min="11530" max="11530" width="7.5546875" style="30" customWidth="1"/>
    <col min="11531" max="11531" width="10.109375" style="30" customWidth="1"/>
    <col min="11532" max="11532" width="5.5546875" style="30"/>
    <col min="11533" max="11534" width="8.109375" style="30" customWidth="1"/>
    <col min="11535" max="11535" width="5.33203125" style="30" customWidth="1"/>
    <col min="11536" max="11536" width="9.6640625" style="30" customWidth="1"/>
    <col min="11537" max="11537" width="10.77734375" style="30" customWidth="1"/>
    <col min="11538" max="11538" width="10.6640625" style="30" customWidth="1"/>
    <col min="11539" max="11539" width="8.77734375" style="30" customWidth="1"/>
    <col min="11540" max="11540" width="14.33203125" style="30" customWidth="1"/>
    <col min="11541" max="11541" width="10.44140625" style="30" customWidth="1"/>
    <col min="11542" max="11542" width="9.109375" style="30" customWidth="1"/>
    <col min="11543" max="11777" width="8.88671875" style="30" customWidth="1"/>
    <col min="11778" max="11779" width="5.5546875" style="30"/>
    <col min="11780" max="11780" width="47.6640625" style="30" customWidth="1"/>
    <col min="11781" max="11781" width="35.44140625" style="30" customWidth="1"/>
    <col min="11782" max="11782" width="9.109375" style="30" customWidth="1"/>
    <col min="11783" max="11783" width="20.77734375" style="30" customWidth="1"/>
    <col min="11784" max="11784" width="4.6640625" style="30" customWidth="1"/>
    <col min="11785" max="11785" width="5.44140625" style="30" customWidth="1"/>
    <col min="11786" max="11786" width="7.5546875" style="30" customWidth="1"/>
    <col min="11787" max="11787" width="10.109375" style="30" customWidth="1"/>
    <col min="11788" max="11788" width="5.5546875" style="30"/>
    <col min="11789" max="11790" width="8.109375" style="30" customWidth="1"/>
    <col min="11791" max="11791" width="5.33203125" style="30" customWidth="1"/>
    <col min="11792" max="11792" width="9.6640625" style="30" customWidth="1"/>
    <col min="11793" max="11793" width="10.77734375" style="30" customWidth="1"/>
    <col min="11794" max="11794" width="10.6640625" style="30" customWidth="1"/>
    <col min="11795" max="11795" width="8.77734375" style="30" customWidth="1"/>
    <col min="11796" max="11796" width="14.33203125" style="30" customWidth="1"/>
    <col min="11797" max="11797" width="10.44140625" style="30" customWidth="1"/>
    <col min="11798" max="11798" width="9.109375" style="30" customWidth="1"/>
    <col min="11799" max="12033" width="8.88671875" style="30" customWidth="1"/>
    <col min="12034" max="12035" width="5.5546875" style="30"/>
    <col min="12036" max="12036" width="47.6640625" style="30" customWidth="1"/>
    <col min="12037" max="12037" width="35.44140625" style="30" customWidth="1"/>
    <col min="12038" max="12038" width="9.109375" style="30" customWidth="1"/>
    <col min="12039" max="12039" width="20.77734375" style="30" customWidth="1"/>
    <col min="12040" max="12040" width="4.6640625" style="30" customWidth="1"/>
    <col min="12041" max="12041" width="5.44140625" style="30" customWidth="1"/>
    <col min="12042" max="12042" width="7.5546875" style="30" customWidth="1"/>
    <col min="12043" max="12043" width="10.109375" style="30" customWidth="1"/>
    <col min="12044" max="12044" width="5.5546875" style="30"/>
    <col min="12045" max="12046" width="8.109375" style="30" customWidth="1"/>
    <col min="12047" max="12047" width="5.33203125" style="30" customWidth="1"/>
    <col min="12048" max="12048" width="9.6640625" style="30" customWidth="1"/>
    <col min="12049" max="12049" width="10.77734375" style="30" customWidth="1"/>
    <col min="12050" max="12050" width="10.6640625" style="30" customWidth="1"/>
    <col min="12051" max="12051" width="8.77734375" style="30" customWidth="1"/>
    <col min="12052" max="12052" width="14.33203125" style="30" customWidth="1"/>
    <col min="12053" max="12053" width="10.44140625" style="30" customWidth="1"/>
    <col min="12054" max="12054" width="9.109375" style="30" customWidth="1"/>
    <col min="12055" max="12289" width="8.88671875" style="30" customWidth="1"/>
    <col min="12290" max="12291" width="5.5546875" style="30"/>
    <col min="12292" max="12292" width="47.6640625" style="30" customWidth="1"/>
    <col min="12293" max="12293" width="35.44140625" style="30" customWidth="1"/>
    <col min="12294" max="12294" width="9.109375" style="30" customWidth="1"/>
    <col min="12295" max="12295" width="20.77734375" style="30" customWidth="1"/>
    <col min="12296" max="12296" width="4.6640625" style="30" customWidth="1"/>
    <col min="12297" max="12297" width="5.44140625" style="30" customWidth="1"/>
    <col min="12298" max="12298" width="7.5546875" style="30" customWidth="1"/>
    <col min="12299" max="12299" width="10.109375" style="30" customWidth="1"/>
    <col min="12300" max="12300" width="5.5546875" style="30"/>
    <col min="12301" max="12302" width="8.109375" style="30" customWidth="1"/>
    <col min="12303" max="12303" width="5.33203125" style="30" customWidth="1"/>
    <col min="12304" max="12304" width="9.6640625" style="30" customWidth="1"/>
    <col min="12305" max="12305" width="10.77734375" style="30" customWidth="1"/>
    <col min="12306" max="12306" width="10.6640625" style="30" customWidth="1"/>
    <col min="12307" max="12307" width="8.77734375" style="30" customWidth="1"/>
    <col min="12308" max="12308" width="14.33203125" style="30" customWidth="1"/>
    <col min="12309" max="12309" width="10.44140625" style="30" customWidth="1"/>
    <col min="12310" max="12310" width="9.109375" style="30" customWidth="1"/>
    <col min="12311" max="12545" width="8.88671875" style="30" customWidth="1"/>
    <col min="12546" max="12547" width="5.5546875" style="30"/>
    <col min="12548" max="12548" width="47.6640625" style="30" customWidth="1"/>
    <col min="12549" max="12549" width="35.44140625" style="30" customWidth="1"/>
    <col min="12550" max="12550" width="9.109375" style="30" customWidth="1"/>
    <col min="12551" max="12551" width="20.77734375" style="30" customWidth="1"/>
    <col min="12552" max="12552" width="4.6640625" style="30" customWidth="1"/>
    <col min="12553" max="12553" width="5.44140625" style="30" customWidth="1"/>
    <col min="12554" max="12554" width="7.5546875" style="30" customWidth="1"/>
    <col min="12555" max="12555" width="10.109375" style="30" customWidth="1"/>
    <col min="12556" max="12556" width="5.5546875" style="30"/>
    <col min="12557" max="12558" width="8.109375" style="30" customWidth="1"/>
    <col min="12559" max="12559" width="5.33203125" style="30" customWidth="1"/>
    <col min="12560" max="12560" width="9.6640625" style="30" customWidth="1"/>
    <col min="12561" max="12561" width="10.77734375" style="30" customWidth="1"/>
    <col min="12562" max="12562" width="10.6640625" style="30" customWidth="1"/>
    <col min="12563" max="12563" width="8.77734375" style="30" customWidth="1"/>
    <col min="12564" max="12564" width="14.33203125" style="30" customWidth="1"/>
    <col min="12565" max="12565" width="10.44140625" style="30" customWidth="1"/>
    <col min="12566" max="12566" width="9.109375" style="30" customWidth="1"/>
    <col min="12567" max="12801" width="8.88671875" style="30" customWidth="1"/>
    <col min="12802" max="12803" width="5.5546875" style="30"/>
    <col min="12804" max="12804" width="47.6640625" style="30" customWidth="1"/>
    <col min="12805" max="12805" width="35.44140625" style="30" customWidth="1"/>
    <col min="12806" max="12806" width="9.109375" style="30" customWidth="1"/>
    <col min="12807" max="12807" width="20.77734375" style="30" customWidth="1"/>
    <col min="12808" max="12808" width="4.6640625" style="30" customWidth="1"/>
    <col min="12809" max="12809" width="5.44140625" style="30" customWidth="1"/>
    <col min="12810" max="12810" width="7.5546875" style="30" customWidth="1"/>
    <col min="12811" max="12811" width="10.109375" style="30" customWidth="1"/>
    <col min="12812" max="12812" width="5.5546875" style="30"/>
    <col min="12813" max="12814" width="8.109375" style="30" customWidth="1"/>
    <col min="12815" max="12815" width="5.33203125" style="30" customWidth="1"/>
    <col min="12816" max="12816" width="9.6640625" style="30" customWidth="1"/>
    <col min="12817" max="12817" width="10.77734375" style="30" customWidth="1"/>
    <col min="12818" max="12818" width="10.6640625" style="30" customWidth="1"/>
    <col min="12819" max="12819" width="8.77734375" style="30" customWidth="1"/>
    <col min="12820" max="12820" width="14.33203125" style="30" customWidth="1"/>
    <col min="12821" max="12821" width="10.44140625" style="30" customWidth="1"/>
    <col min="12822" max="12822" width="9.109375" style="30" customWidth="1"/>
    <col min="12823" max="13057" width="8.88671875" style="30" customWidth="1"/>
    <col min="13058" max="13059" width="5.5546875" style="30"/>
    <col min="13060" max="13060" width="47.6640625" style="30" customWidth="1"/>
    <col min="13061" max="13061" width="35.44140625" style="30" customWidth="1"/>
    <col min="13062" max="13062" width="9.109375" style="30" customWidth="1"/>
    <col min="13063" max="13063" width="20.77734375" style="30" customWidth="1"/>
    <col min="13064" max="13064" width="4.6640625" style="30" customWidth="1"/>
    <col min="13065" max="13065" width="5.44140625" style="30" customWidth="1"/>
    <col min="13066" max="13066" width="7.5546875" style="30" customWidth="1"/>
    <col min="13067" max="13067" width="10.109375" style="30" customWidth="1"/>
    <col min="13068" max="13068" width="5.5546875" style="30"/>
    <col min="13069" max="13070" width="8.109375" style="30" customWidth="1"/>
    <col min="13071" max="13071" width="5.33203125" style="30" customWidth="1"/>
    <col min="13072" max="13072" width="9.6640625" style="30" customWidth="1"/>
    <col min="13073" max="13073" width="10.77734375" style="30" customWidth="1"/>
    <col min="13074" max="13074" width="10.6640625" style="30" customWidth="1"/>
    <col min="13075" max="13075" width="8.77734375" style="30" customWidth="1"/>
    <col min="13076" max="13076" width="14.33203125" style="30" customWidth="1"/>
    <col min="13077" max="13077" width="10.44140625" style="30" customWidth="1"/>
    <col min="13078" max="13078" width="9.109375" style="30" customWidth="1"/>
    <col min="13079" max="13313" width="8.88671875" style="30" customWidth="1"/>
    <col min="13314" max="13315" width="5.5546875" style="30"/>
    <col min="13316" max="13316" width="47.6640625" style="30" customWidth="1"/>
    <col min="13317" max="13317" width="35.44140625" style="30" customWidth="1"/>
    <col min="13318" max="13318" width="9.109375" style="30" customWidth="1"/>
    <col min="13319" max="13319" width="20.77734375" style="30" customWidth="1"/>
    <col min="13320" max="13320" width="4.6640625" style="30" customWidth="1"/>
    <col min="13321" max="13321" width="5.44140625" style="30" customWidth="1"/>
    <col min="13322" max="13322" width="7.5546875" style="30" customWidth="1"/>
    <col min="13323" max="13323" width="10.109375" style="30" customWidth="1"/>
    <col min="13324" max="13324" width="5.5546875" style="30"/>
    <col min="13325" max="13326" width="8.109375" style="30" customWidth="1"/>
    <col min="13327" max="13327" width="5.33203125" style="30" customWidth="1"/>
    <col min="13328" max="13328" width="9.6640625" style="30" customWidth="1"/>
    <col min="13329" max="13329" width="10.77734375" style="30" customWidth="1"/>
    <col min="13330" max="13330" width="10.6640625" style="30" customWidth="1"/>
    <col min="13331" max="13331" width="8.77734375" style="30" customWidth="1"/>
    <col min="13332" max="13332" width="14.33203125" style="30" customWidth="1"/>
    <col min="13333" max="13333" width="10.44140625" style="30" customWidth="1"/>
    <col min="13334" max="13334" width="9.109375" style="30" customWidth="1"/>
    <col min="13335" max="13569" width="8.88671875" style="30" customWidth="1"/>
    <col min="13570" max="13571" width="5.5546875" style="30"/>
    <col min="13572" max="13572" width="47.6640625" style="30" customWidth="1"/>
    <col min="13573" max="13573" width="35.44140625" style="30" customWidth="1"/>
    <col min="13574" max="13574" width="9.109375" style="30" customWidth="1"/>
    <col min="13575" max="13575" width="20.77734375" style="30" customWidth="1"/>
    <col min="13576" max="13576" width="4.6640625" style="30" customWidth="1"/>
    <col min="13577" max="13577" width="5.44140625" style="30" customWidth="1"/>
    <col min="13578" max="13578" width="7.5546875" style="30" customWidth="1"/>
    <col min="13579" max="13579" width="10.109375" style="30" customWidth="1"/>
    <col min="13580" max="13580" width="5.5546875" style="30"/>
    <col min="13581" max="13582" width="8.109375" style="30" customWidth="1"/>
    <col min="13583" max="13583" width="5.33203125" style="30" customWidth="1"/>
    <col min="13584" max="13584" width="9.6640625" style="30" customWidth="1"/>
    <col min="13585" max="13585" width="10.77734375" style="30" customWidth="1"/>
    <col min="13586" max="13586" width="10.6640625" style="30" customWidth="1"/>
    <col min="13587" max="13587" width="8.77734375" style="30" customWidth="1"/>
    <col min="13588" max="13588" width="14.33203125" style="30" customWidth="1"/>
    <col min="13589" max="13589" width="10.44140625" style="30" customWidth="1"/>
    <col min="13590" max="13590" width="9.109375" style="30" customWidth="1"/>
    <col min="13591" max="13825" width="8.88671875" style="30" customWidth="1"/>
    <col min="13826" max="13827" width="5.5546875" style="30"/>
    <col min="13828" max="13828" width="47.6640625" style="30" customWidth="1"/>
    <col min="13829" max="13829" width="35.44140625" style="30" customWidth="1"/>
    <col min="13830" max="13830" width="9.109375" style="30" customWidth="1"/>
    <col min="13831" max="13831" width="20.77734375" style="30" customWidth="1"/>
    <col min="13832" max="13832" width="4.6640625" style="30" customWidth="1"/>
    <col min="13833" max="13833" width="5.44140625" style="30" customWidth="1"/>
    <col min="13834" max="13834" width="7.5546875" style="30" customWidth="1"/>
    <col min="13835" max="13835" width="10.109375" style="30" customWidth="1"/>
    <col min="13836" max="13836" width="5.5546875" style="30"/>
    <col min="13837" max="13838" width="8.109375" style="30" customWidth="1"/>
    <col min="13839" max="13839" width="5.33203125" style="30" customWidth="1"/>
    <col min="13840" max="13840" width="9.6640625" style="30" customWidth="1"/>
    <col min="13841" max="13841" width="10.77734375" style="30" customWidth="1"/>
    <col min="13842" max="13842" width="10.6640625" style="30" customWidth="1"/>
    <col min="13843" max="13843" width="8.77734375" style="30" customWidth="1"/>
    <col min="13844" max="13844" width="14.33203125" style="30" customWidth="1"/>
    <col min="13845" max="13845" width="10.44140625" style="30" customWidth="1"/>
    <col min="13846" max="13846" width="9.109375" style="30" customWidth="1"/>
    <col min="13847" max="14081" width="8.88671875" style="30" customWidth="1"/>
    <col min="14082" max="14083" width="5.5546875" style="30"/>
    <col min="14084" max="14084" width="47.6640625" style="30" customWidth="1"/>
    <col min="14085" max="14085" width="35.44140625" style="30" customWidth="1"/>
    <col min="14086" max="14086" width="9.109375" style="30" customWidth="1"/>
    <col min="14087" max="14087" width="20.77734375" style="30" customWidth="1"/>
    <col min="14088" max="14088" width="4.6640625" style="30" customWidth="1"/>
    <col min="14089" max="14089" width="5.44140625" style="30" customWidth="1"/>
    <col min="14090" max="14090" width="7.5546875" style="30" customWidth="1"/>
    <col min="14091" max="14091" width="10.109375" style="30" customWidth="1"/>
    <col min="14092" max="14092" width="5.5546875" style="30"/>
    <col min="14093" max="14094" width="8.109375" style="30" customWidth="1"/>
    <col min="14095" max="14095" width="5.33203125" style="30" customWidth="1"/>
    <col min="14096" max="14096" width="9.6640625" style="30" customWidth="1"/>
    <col min="14097" max="14097" width="10.77734375" style="30" customWidth="1"/>
    <col min="14098" max="14098" width="10.6640625" style="30" customWidth="1"/>
    <col min="14099" max="14099" width="8.77734375" style="30" customWidth="1"/>
    <col min="14100" max="14100" width="14.33203125" style="30" customWidth="1"/>
    <col min="14101" max="14101" width="10.44140625" style="30" customWidth="1"/>
    <col min="14102" max="14102" width="9.109375" style="30" customWidth="1"/>
    <col min="14103" max="14337" width="8.88671875" style="30" customWidth="1"/>
    <col min="14338" max="14339" width="5.5546875" style="30"/>
    <col min="14340" max="14340" width="47.6640625" style="30" customWidth="1"/>
    <col min="14341" max="14341" width="35.44140625" style="30" customWidth="1"/>
    <col min="14342" max="14342" width="9.109375" style="30" customWidth="1"/>
    <col min="14343" max="14343" width="20.77734375" style="30" customWidth="1"/>
    <col min="14344" max="14344" width="4.6640625" style="30" customWidth="1"/>
    <col min="14345" max="14345" width="5.44140625" style="30" customWidth="1"/>
    <col min="14346" max="14346" width="7.5546875" style="30" customWidth="1"/>
    <col min="14347" max="14347" width="10.109375" style="30" customWidth="1"/>
    <col min="14348" max="14348" width="5.5546875" style="30"/>
    <col min="14349" max="14350" width="8.109375" style="30" customWidth="1"/>
    <col min="14351" max="14351" width="5.33203125" style="30" customWidth="1"/>
    <col min="14352" max="14352" width="9.6640625" style="30" customWidth="1"/>
    <col min="14353" max="14353" width="10.77734375" style="30" customWidth="1"/>
    <col min="14354" max="14354" width="10.6640625" style="30" customWidth="1"/>
    <col min="14355" max="14355" width="8.77734375" style="30" customWidth="1"/>
    <col min="14356" max="14356" width="14.33203125" style="30" customWidth="1"/>
    <col min="14357" max="14357" width="10.44140625" style="30" customWidth="1"/>
    <col min="14358" max="14358" width="9.109375" style="30" customWidth="1"/>
    <col min="14359" max="14593" width="8.88671875" style="30" customWidth="1"/>
    <col min="14594" max="14595" width="5.5546875" style="30"/>
    <col min="14596" max="14596" width="47.6640625" style="30" customWidth="1"/>
    <col min="14597" max="14597" width="35.44140625" style="30" customWidth="1"/>
    <col min="14598" max="14598" width="9.109375" style="30" customWidth="1"/>
    <col min="14599" max="14599" width="20.77734375" style="30" customWidth="1"/>
    <col min="14600" max="14600" width="4.6640625" style="30" customWidth="1"/>
    <col min="14601" max="14601" width="5.44140625" style="30" customWidth="1"/>
    <col min="14602" max="14602" width="7.5546875" style="30" customWidth="1"/>
    <col min="14603" max="14603" width="10.109375" style="30" customWidth="1"/>
    <col min="14604" max="14604" width="5.5546875" style="30"/>
    <col min="14605" max="14606" width="8.109375" style="30" customWidth="1"/>
    <col min="14607" max="14607" width="5.33203125" style="30" customWidth="1"/>
    <col min="14608" max="14608" width="9.6640625" style="30" customWidth="1"/>
    <col min="14609" max="14609" width="10.77734375" style="30" customWidth="1"/>
    <col min="14610" max="14610" width="10.6640625" style="30" customWidth="1"/>
    <col min="14611" max="14611" width="8.77734375" style="30" customWidth="1"/>
    <col min="14612" max="14612" width="14.33203125" style="30" customWidth="1"/>
    <col min="14613" max="14613" width="10.44140625" style="30" customWidth="1"/>
    <col min="14614" max="14614" width="9.109375" style="30" customWidth="1"/>
    <col min="14615" max="14849" width="8.88671875" style="30" customWidth="1"/>
    <col min="14850" max="14851" width="5.5546875" style="30"/>
    <col min="14852" max="14852" width="47.6640625" style="30" customWidth="1"/>
    <col min="14853" max="14853" width="35.44140625" style="30" customWidth="1"/>
    <col min="14854" max="14854" width="9.109375" style="30" customWidth="1"/>
    <col min="14855" max="14855" width="20.77734375" style="30" customWidth="1"/>
    <col min="14856" max="14856" width="4.6640625" style="30" customWidth="1"/>
    <col min="14857" max="14857" width="5.44140625" style="30" customWidth="1"/>
    <col min="14858" max="14858" width="7.5546875" style="30" customWidth="1"/>
    <col min="14859" max="14859" width="10.109375" style="30" customWidth="1"/>
    <col min="14860" max="14860" width="5.5546875" style="30"/>
    <col min="14861" max="14862" width="8.109375" style="30" customWidth="1"/>
    <col min="14863" max="14863" width="5.33203125" style="30" customWidth="1"/>
    <col min="14864" max="14864" width="9.6640625" style="30" customWidth="1"/>
    <col min="14865" max="14865" width="10.77734375" style="30" customWidth="1"/>
    <col min="14866" max="14866" width="10.6640625" style="30" customWidth="1"/>
    <col min="14867" max="14867" width="8.77734375" style="30" customWidth="1"/>
    <col min="14868" max="14868" width="14.33203125" style="30" customWidth="1"/>
    <col min="14869" max="14869" width="10.44140625" style="30" customWidth="1"/>
    <col min="14870" max="14870" width="9.109375" style="30" customWidth="1"/>
    <col min="14871" max="15105" width="8.88671875" style="30" customWidth="1"/>
    <col min="15106" max="15107" width="5.5546875" style="30"/>
    <col min="15108" max="15108" width="47.6640625" style="30" customWidth="1"/>
    <col min="15109" max="15109" width="35.44140625" style="30" customWidth="1"/>
    <col min="15110" max="15110" width="9.109375" style="30" customWidth="1"/>
    <col min="15111" max="15111" width="20.77734375" style="30" customWidth="1"/>
    <col min="15112" max="15112" width="4.6640625" style="30" customWidth="1"/>
    <col min="15113" max="15113" width="5.44140625" style="30" customWidth="1"/>
    <col min="15114" max="15114" width="7.5546875" style="30" customWidth="1"/>
    <col min="15115" max="15115" width="10.109375" style="30" customWidth="1"/>
    <col min="15116" max="15116" width="5.5546875" style="30"/>
    <col min="15117" max="15118" width="8.109375" style="30" customWidth="1"/>
    <col min="15119" max="15119" width="5.33203125" style="30" customWidth="1"/>
    <col min="15120" max="15120" width="9.6640625" style="30" customWidth="1"/>
    <col min="15121" max="15121" width="10.77734375" style="30" customWidth="1"/>
    <col min="15122" max="15122" width="10.6640625" style="30" customWidth="1"/>
    <col min="15123" max="15123" width="8.77734375" style="30" customWidth="1"/>
    <col min="15124" max="15124" width="14.33203125" style="30" customWidth="1"/>
    <col min="15125" max="15125" width="10.44140625" style="30" customWidth="1"/>
    <col min="15126" max="15126" width="9.109375" style="30" customWidth="1"/>
    <col min="15127" max="15361" width="8.88671875" style="30" customWidth="1"/>
    <col min="15362" max="15363" width="5.5546875" style="30"/>
    <col min="15364" max="15364" width="47.6640625" style="30" customWidth="1"/>
    <col min="15365" max="15365" width="35.44140625" style="30" customWidth="1"/>
    <col min="15366" max="15366" width="9.109375" style="30" customWidth="1"/>
    <col min="15367" max="15367" width="20.77734375" style="30" customWidth="1"/>
    <col min="15368" max="15368" width="4.6640625" style="30" customWidth="1"/>
    <col min="15369" max="15369" width="5.44140625" style="30" customWidth="1"/>
    <col min="15370" max="15370" width="7.5546875" style="30" customWidth="1"/>
    <col min="15371" max="15371" width="10.109375" style="30" customWidth="1"/>
    <col min="15372" max="15372" width="5.5546875" style="30"/>
    <col min="15373" max="15374" width="8.109375" style="30" customWidth="1"/>
    <col min="15375" max="15375" width="5.33203125" style="30" customWidth="1"/>
    <col min="15376" max="15376" width="9.6640625" style="30" customWidth="1"/>
    <col min="15377" max="15377" width="10.77734375" style="30" customWidth="1"/>
    <col min="15378" max="15378" width="10.6640625" style="30" customWidth="1"/>
    <col min="15379" max="15379" width="8.77734375" style="30" customWidth="1"/>
    <col min="15380" max="15380" width="14.33203125" style="30" customWidth="1"/>
    <col min="15381" max="15381" width="10.44140625" style="30" customWidth="1"/>
    <col min="15382" max="15382" width="9.109375" style="30" customWidth="1"/>
    <col min="15383" max="15617" width="8.88671875" style="30" customWidth="1"/>
    <col min="15618" max="15619" width="5.5546875" style="30"/>
    <col min="15620" max="15620" width="47.6640625" style="30" customWidth="1"/>
    <col min="15621" max="15621" width="35.44140625" style="30" customWidth="1"/>
    <col min="15622" max="15622" width="9.109375" style="30" customWidth="1"/>
    <col min="15623" max="15623" width="20.77734375" style="30" customWidth="1"/>
    <col min="15624" max="15624" width="4.6640625" style="30" customWidth="1"/>
    <col min="15625" max="15625" width="5.44140625" style="30" customWidth="1"/>
    <col min="15626" max="15626" width="7.5546875" style="30" customWidth="1"/>
    <col min="15627" max="15627" width="10.109375" style="30" customWidth="1"/>
    <col min="15628" max="15628" width="5.5546875" style="30"/>
    <col min="15629" max="15630" width="8.109375" style="30" customWidth="1"/>
    <col min="15631" max="15631" width="5.33203125" style="30" customWidth="1"/>
    <col min="15632" max="15632" width="9.6640625" style="30" customWidth="1"/>
    <col min="15633" max="15633" width="10.77734375" style="30" customWidth="1"/>
    <col min="15634" max="15634" width="10.6640625" style="30" customWidth="1"/>
    <col min="15635" max="15635" width="8.77734375" style="30" customWidth="1"/>
    <col min="15636" max="15636" width="14.33203125" style="30" customWidth="1"/>
    <col min="15637" max="15637" width="10.44140625" style="30" customWidth="1"/>
    <col min="15638" max="15638" width="9.109375" style="30" customWidth="1"/>
    <col min="15639" max="15873" width="8.88671875" style="30" customWidth="1"/>
    <col min="15874" max="15875" width="5.5546875" style="30"/>
    <col min="15876" max="15876" width="47.6640625" style="30" customWidth="1"/>
    <col min="15877" max="15877" width="35.44140625" style="30" customWidth="1"/>
    <col min="15878" max="15878" width="9.109375" style="30" customWidth="1"/>
    <col min="15879" max="15879" width="20.77734375" style="30" customWidth="1"/>
    <col min="15880" max="15880" width="4.6640625" style="30" customWidth="1"/>
    <col min="15881" max="15881" width="5.44140625" style="30" customWidth="1"/>
    <col min="15882" max="15882" width="7.5546875" style="30" customWidth="1"/>
    <col min="15883" max="15883" width="10.109375" style="30" customWidth="1"/>
    <col min="15884" max="15884" width="5.5546875" style="30"/>
    <col min="15885" max="15886" width="8.109375" style="30" customWidth="1"/>
    <col min="15887" max="15887" width="5.33203125" style="30" customWidth="1"/>
    <col min="15888" max="15888" width="9.6640625" style="30" customWidth="1"/>
    <col min="15889" max="15889" width="10.77734375" style="30" customWidth="1"/>
    <col min="15890" max="15890" width="10.6640625" style="30" customWidth="1"/>
    <col min="15891" max="15891" width="8.77734375" style="30" customWidth="1"/>
    <col min="15892" max="15892" width="14.33203125" style="30" customWidth="1"/>
    <col min="15893" max="15893" width="10.44140625" style="30" customWidth="1"/>
    <col min="15894" max="15894" width="9.109375" style="30" customWidth="1"/>
    <col min="15895" max="16129" width="8.88671875" style="30" customWidth="1"/>
    <col min="16130" max="16131" width="5.5546875" style="30"/>
    <col min="16132" max="16132" width="47.6640625" style="30" customWidth="1"/>
    <col min="16133" max="16133" width="35.44140625" style="30" customWidth="1"/>
    <col min="16134" max="16134" width="9.109375" style="30" customWidth="1"/>
    <col min="16135" max="16135" width="20.77734375" style="30" customWidth="1"/>
    <col min="16136" max="16136" width="4.6640625" style="30" customWidth="1"/>
    <col min="16137" max="16137" width="5.44140625" style="30" customWidth="1"/>
    <col min="16138" max="16138" width="7.5546875" style="30" customWidth="1"/>
    <col min="16139" max="16139" width="10.109375" style="30" customWidth="1"/>
    <col min="16140" max="16140" width="5.5546875" style="30"/>
    <col min="16141" max="16142" width="8.109375" style="30" customWidth="1"/>
    <col min="16143" max="16143" width="5.33203125" style="30" customWidth="1"/>
    <col min="16144" max="16144" width="9.6640625" style="30" customWidth="1"/>
    <col min="16145" max="16145" width="10.77734375" style="30" customWidth="1"/>
    <col min="16146" max="16146" width="10.6640625" style="30" customWidth="1"/>
    <col min="16147" max="16147" width="8.77734375" style="30" customWidth="1"/>
    <col min="16148" max="16148" width="14.33203125" style="30" customWidth="1"/>
    <col min="16149" max="16149" width="10.44140625" style="30" customWidth="1"/>
    <col min="16150" max="16150" width="9.109375" style="30" customWidth="1"/>
    <col min="16151" max="16384" width="8.88671875" style="30" customWidth="1"/>
  </cols>
  <sheetData>
    <row r="1" spans="1:22" ht="20.399999999999999" customHeight="1" x14ac:dyDescent="0.3">
      <c r="C1" s="25" t="s">
        <v>141</v>
      </c>
      <c r="D1" s="25"/>
      <c r="E1" s="25"/>
      <c r="R1" s="27" t="s">
        <v>141</v>
      </c>
      <c r="S1" s="28"/>
      <c r="T1" s="28"/>
    </row>
    <row r="2" spans="1:22" ht="19.8" customHeight="1" x14ac:dyDescent="0.3">
      <c r="C2" s="25" t="s">
        <v>142</v>
      </c>
      <c r="D2" s="25"/>
      <c r="E2" s="25"/>
      <c r="R2" s="27" t="s">
        <v>142</v>
      </c>
      <c r="S2" s="28"/>
      <c r="T2" s="28"/>
    </row>
    <row r="3" spans="1:22" ht="26.25" customHeight="1" x14ac:dyDescent="0.3">
      <c r="C3" s="27" t="s">
        <v>144</v>
      </c>
      <c r="D3" s="27"/>
      <c r="E3" s="27"/>
      <c r="R3" s="27" t="s">
        <v>144</v>
      </c>
      <c r="T3" s="28"/>
    </row>
    <row r="4" spans="1:22" ht="22.2" customHeight="1" x14ac:dyDescent="0.3">
      <c r="R4" s="27" t="s">
        <v>145</v>
      </c>
      <c r="T4" s="28"/>
    </row>
    <row r="5" spans="1:22" ht="36.6" customHeight="1" x14ac:dyDescent="0.3"/>
    <row r="6" spans="1:22" ht="39.6" customHeight="1" x14ac:dyDescent="0.3">
      <c r="A6" s="103" t="s">
        <v>184</v>
      </c>
      <c r="B6" s="103"/>
      <c r="C6" s="103"/>
      <c r="D6" s="81"/>
      <c r="E6" s="81"/>
      <c r="L6" s="29" t="s">
        <v>147</v>
      </c>
      <c r="M6" s="29"/>
      <c r="N6" s="29"/>
      <c r="O6" s="29"/>
      <c r="P6" s="29"/>
      <c r="Q6" s="29"/>
      <c r="R6" s="29"/>
      <c r="S6" s="29"/>
      <c r="T6" s="29"/>
    </row>
    <row r="7" spans="1:22" ht="15.9" customHeight="1" x14ac:dyDescent="0.3">
      <c r="L7" s="29"/>
      <c r="M7" s="29"/>
      <c r="N7" s="29"/>
      <c r="O7" s="29"/>
      <c r="P7" s="29"/>
      <c r="Q7" s="29"/>
      <c r="R7" s="29"/>
      <c r="S7" s="29"/>
      <c r="T7" s="29"/>
    </row>
    <row r="8" spans="1:22" ht="15.9" customHeight="1" x14ac:dyDescent="0.25">
      <c r="G8" s="104" t="s">
        <v>148</v>
      </c>
      <c r="H8" s="106" t="s">
        <v>149</v>
      </c>
      <c r="I8" s="108" t="s">
        <v>150</v>
      </c>
      <c r="J8" s="110" t="s">
        <v>151</v>
      </c>
      <c r="K8" s="99" t="s">
        <v>152</v>
      </c>
      <c r="L8" s="92" t="s">
        <v>153</v>
      </c>
      <c r="M8" s="93"/>
      <c r="N8" s="93"/>
      <c r="O8" s="93"/>
      <c r="P8" s="93"/>
      <c r="Q8" s="94"/>
      <c r="R8" s="112" t="s">
        <v>154</v>
      </c>
      <c r="S8" s="97" t="s">
        <v>155</v>
      </c>
      <c r="T8" s="97" t="s">
        <v>156</v>
      </c>
      <c r="U8" s="97" t="s">
        <v>157</v>
      </c>
    </row>
    <row r="9" spans="1:22" ht="33" customHeight="1" x14ac:dyDescent="0.25">
      <c r="A9" s="31" t="s">
        <v>158</v>
      </c>
      <c r="B9" s="31" t="s">
        <v>159</v>
      </c>
      <c r="C9" s="31" t="s">
        <v>160</v>
      </c>
      <c r="D9" s="82"/>
      <c r="E9" s="82">
        <v>11.65</v>
      </c>
      <c r="F9" s="24">
        <v>485.4</v>
      </c>
      <c r="G9" s="105"/>
      <c r="H9" s="107"/>
      <c r="I9" s="109"/>
      <c r="J9" s="111"/>
      <c r="K9" s="100"/>
      <c r="L9" s="92" t="s">
        <v>185</v>
      </c>
      <c r="M9" s="94"/>
      <c r="N9" s="99" t="s">
        <v>162</v>
      </c>
      <c r="O9" s="101" t="s">
        <v>163</v>
      </c>
      <c r="P9" s="102"/>
      <c r="Q9" s="99" t="s">
        <v>164</v>
      </c>
      <c r="R9" s="113"/>
      <c r="S9" s="98"/>
      <c r="T9" s="98"/>
      <c r="U9" s="98"/>
    </row>
    <row r="10" spans="1:22" ht="31.2" x14ac:dyDescent="0.25">
      <c r="A10" s="32">
        <v>1</v>
      </c>
      <c r="B10" s="33" t="s">
        <v>165</v>
      </c>
      <c r="C10" s="34">
        <f>ROUND(U12,2)</f>
        <v>299.11</v>
      </c>
      <c r="D10" s="75">
        <f>E10*$F$9</f>
        <v>1456.0042438667472</v>
      </c>
      <c r="E10" s="75">
        <f>$E$9*F10/100</f>
        <v>2.9995967117155895</v>
      </c>
      <c r="F10" s="79">
        <f>C10/$C$17*100</f>
        <v>25.747611259361282</v>
      </c>
      <c r="G10" s="117"/>
      <c r="H10" s="118"/>
      <c r="I10" s="119"/>
      <c r="J10" s="120"/>
      <c r="K10" s="121"/>
      <c r="L10" s="35" t="s">
        <v>166</v>
      </c>
      <c r="M10" s="36" t="s">
        <v>167</v>
      </c>
      <c r="N10" s="116"/>
      <c r="O10" s="37" t="s">
        <v>168</v>
      </c>
      <c r="P10" s="38" t="s">
        <v>169</v>
      </c>
      <c r="Q10" s="116"/>
      <c r="R10" s="114"/>
      <c r="S10" s="115"/>
      <c r="T10" s="115"/>
      <c r="U10" s="115"/>
    </row>
    <row r="11" spans="1:22" x14ac:dyDescent="0.25">
      <c r="A11" s="32">
        <v>2</v>
      </c>
      <c r="B11" s="33" t="s">
        <v>170</v>
      </c>
      <c r="C11" s="34">
        <f>ROUND(C10*0.3,2)</f>
        <v>89.73</v>
      </c>
      <c r="D11" s="75">
        <f t="shared" ref="D11:D16" si="0">E11*$F$9</f>
        <v>436.78666979426703</v>
      </c>
      <c r="E11" s="75">
        <f>$E$9*F11/100</f>
        <v>0.8998489282947405</v>
      </c>
      <c r="F11" s="79">
        <f t="shared" ref="F11:F16" si="1">C11/$C$17*100</f>
        <v>7.724025135577171</v>
      </c>
      <c r="G11" s="39" t="s">
        <v>173</v>
      </c>
      <c r="H11" s="46">
        <v>12</v>
      </c>
      <c r="I11" s="46">
        <v>1</v>
      </c>
      <c r="J11" s="47">
        <v>2.5350000000000001</v>
      </c>
      <c r="K11" s="42">
        <f>((7368*J11)+(7368*1.04*J11))/2</f>
        <v>19051.437600000001</v>
      </c>
      <c r="L11" s="43">
        <v>5</v>
      </c>
      <c r="M11" s="43">
        <f>K11*0.1</f>
        <v>1905.1437600000002</v>
      </c>
      <c r="N11" s="48"/>
      <c r="O11" s="48">
        <v>10</v>
      </c>
      <c r="P11" s="49">
        <f>(K11+M11+N11)*O11/100</f>
        <v>2095.658136</v>
      </c>
      <c r="Q11" s="49">
        <f>(K11+M11+N11+P11)*0.6</f>
        <v>13831.343697600001</v>
      </c>
      <c r="R11" s="49">
        <f>K11+M11+N11+Q11+P11</f>
        <v>36883.583193600003</v>
      </c>
      <c r="S11" s="44">
        <f>ROUND(R11/164.42,2)</f>
        <v>224.33</v>
      </c>
      <c r="T11" s="44">
        <f>80/60</f>
        <v>1.3333333333333333</v>
      </c>
      <c r="U11" s="45">
        <f>ROUND(S11*T11,2)</f>
        <v>299.11</v>
      </c>
    </row>
    <row r="12" spans="1:22" x14ac:dyDescent="0.25">
      <c r="A12" s="32">
        <v>3</v>
      </c>
      <c r="B12" s="33" t="s">
        <v>172</v>
      </c>
      <c r="C12" s="34">
        <f>ROUND(C10*0.002,2)</f>
        <v>0.6</v>
      </c>
      <c r="D12" s="75">
        <f t="shared" si="0"/>
        <v>2.9206731514160285</v>
      </c>
      <c r="E12" s="75">
        <f>$E$9*F12/100</f>
        <v>6.0170439872600503E-3</v>
      </c>
      <c r="F12" s="79">
        <f t="shared" si="1"/>
        <v>5.1648446242575537E-2</v>
      </c>
      <c r="G12" s="39" t="s">
        <v>175</v>
      </c>
      <c r="H12" s="50"/>
      <c r="I12" s="46"/>
      <c r="J12" s="47"/>
      <c r="K12" s="42"/>
      <c r="L12" s="49"/>
      <c r="M12" s="51"/>
      <c r="N12" s="51"/>
      <c r="O12" s="52"/>
      <c r="P12" s="51"/>
      <c r="Q12" s="51"/>
      <c r="R12" s="51"/>
      <c r="S12" s="44"/>
      <c r="T12" s="44">
        <f>SUM(T11:T11)</f>
        <v>1.3333333333333333</v>
      </c>
      <c r="U12" s="45">
        <f>SUM(U11:U11)</f>
        <v>299.11</v>
      </c>
    </row>
    <row r="13" spans="1:22" x14ac:dyDescent="0.3">
      <c r="A13" s="32">
        <v>4</v>
      </c>
      <c r="B13" s="33" t="s">
        <v>174</v>
      </c>
      <c r="C13" s="34">
        <f>ROUND(C10*0.4301,2)</f>
        <v>128.65</v>
      </c>
      <c r="D13" s="75">
        <f t="shared" si="0"/>
        <v>626.24100154945336</v>
      </c>
      <c r="E13" s="75">
        <f>$E$9*F13/100</f>
        <v>1.2901545149350091</v>
      </c>
      <c r="F13" s="79">
        <f t="shared" si="1"/>
        <v>11.07428768184557</v>
      </c>
      <c r="T13" s="30"/>
      <c r="U13" s="30"/>
      <c r="V13" s="53"/>
    </row>
    <row r="14" spans="1:22" x14ac:dyDescent="0.3">
      <c r="A14" s="32">
        <v>5</v>
      </c>
      <c r="B14" s="33" t="s">
        <v>176</v>
      </c>
      <c r="C14" s="34">
        <f>882.44/60*40</f>
        <v>588.29333333333341</v>
      </c>
      <c r="D14" s="75">
        <f>E14*$F$9-0.02</f>
        <v>2863.6675730395114</v>
      </c>
      <c r="E14" s="75">
        <f>$E$9*F14/100</f>
        <v>5.8996447734641766</v>
      </c>
      <c r="F14" s="79">
        <f t="shared" si="1"/>
        <v>50.640727669220396</v>
      </c>
      <c r="T14" s="30"/>
      <c r="U14" s="30"/>
      <c r="V14" s="53"/>
    </row>
    <row r="15" spans="1:22" x14ac:dyDescent="0.3">
      <c r="A15" s="32">
        <v>6</v>
      </c>
      <c r="B15" s="33" t="s">
        <v>177</v>
      </c>
      <c r="C15" s="34">
        <f>ROUND(SUM(C10:C14),2)</f>
        <v>1106.3800000000001</v>
      </c>
      <c r="D15" s="75"/>
      <c r="E15" s="75"/>
      <c r="T15" s="63"/>
      <c r="V15" s="53"/>
    </row>
    <row r="16" spans="1:22" x14ac:dyDescent="0.25">
      <c r="A16" s="32">
        <v>7</v>
      </c>
      <c r="B16" s="33" t="s">
        <v>178</v>
      </c>
      <c r="C16" s="34">
        <f>ROUND(C15*0.05,2)</f>
        <v>55.32</v>
      </c>
      <c r="D16" s="75">
        <f t="shared" si="0"/>
        <v>269.28606456055775</v>
      </c>
      <c r="E16" s="75">
        <f>$E$9*F16/100</f>
        <v>0.55477145562537655</v>
      </c>
      <c r="F16" s="79">
        <f t="shared" si="1"/>
        <v>4.7619867435654637</v>
      </c>
      <c r="P16" s="64"/>
      <c r="Q16" s="65"/>
      <c r="R16" s="65"/>
      <c r="S16" s="66"/>
      <c r="T16" s="65"/>
      <c r="U16" s="66"/>
      <c r="V16" s="53"/>
    </row>
    <row r="17" spans="1:21" x14ac:dyDescent="0.3">
      <c r="A17" s="32">
        <v>8</v>
      </c>
      <c r="B17" s="33" t="s">
        <v>179</v>
      </c>
      <c r="C17" s="34">
        <f>C15+C16</f>
        <v>1161.7</v>
      </c>
      <c r="D17" s="75">
        <f>SUM(D10:D16)</f>
        <v>5654.9062259619532</v>
      </c>
      <c r="E17" s="75"/>
      <c r="G17" s="24" t="s">
        <v>181</v>
      </c>
      <c r="I17" s="67"/>
      <c r="J17" s="68"/>
      <c r="M17" s="68"/>
      <c r="P17" s="64"/>
      <c r="Q17" s="69"/>
      <c r="R17" s="69"/>
      <c r="S17" s="70" t="s">
        <v>182</v>
      </c>
      <c r="T17" s="69"/>
      <c r="U17" s="69"/>
    </row>
    <row r="18" spans="1:21" x14ac:dyDescent="0.3">
      <c r="A18" s="32">
        <v>9</v>
      </c>
      <c r="B18" s="33" t="s">
        <v>180</v>
      </c>
      <c r="C18" s="34">
        <f>ROUND(C17*0.18,2)</f>
        <v>209.11</v>
      </c>
      <c r="D18" s="75"/>
      <c r="E18" s="75"/>
      <c r="P18" s="64"/>
      <c r="Q18" s="69"/>
      <c r="R18" s="69"/>
      <c r="S18" s="69"/>
      <c r="T18" s="69"/>
      <c r="U18" s="69"/>
    </row>
    <row r="19" spans="1:21" x14ac:dyDescent="0.3">
      <c r="A19" s="32">
        <v>10</v>
      </c>
      <c r="B19" s="71" t="s">
        <v>183</v>
      </c>
      <c r="C19" s="72">
        <f>C17+C18</f>
        <v>1370.81</v>
      </c>
      <c r="D19" s="83"/>
      <c r="E19" s="83"/>
    </row>
    <row r="20" spans="1:21" x14ac:dyDescent="0.3">
      <c r="A20" s="73"/>
      <c r="B20" s="74"/>
      <c r="C20" s="75"/>
      <c r="D20" s="75"/>
      <c r="E20" s="75"/>
    </row>
    <row r="21" spans="1:21" x14ac:dyDescent="0.3">
      <c r="A21" s="73"/>
      <c r="B21" s="74"/>
      <c r="C21" s="75"/>
      <c r="D21" s="75"/>
      <c r="E21" s="75"/>
    </row>
    <row r="22" spans="1:21" x14ac:dyDescent="0.3">
      <c r="A22" s="73"/>
      <c r="B22" s="74"/>
      <c r="C22" s="75"/>
      <c r="D22" s="75"/>
      <c r="E22" s="75"/>
    </row>
    <row r="23" spans="1:21" x14ac:dyDescent="0.3">
      <c r="A23" s="73"/>
      <c r="B23" s="74"/>
      <c r="C23" s="75"/>
      <c r="D23" s="75"/>
      <c r="E23" s="75"/>
    </row>
    <row r="24" spans="1:21" x14ac:dyDescent="0.3">
      <c r="A24" s="73"/>
      <c r="B24" s="74"/>
      <c r="C24" s="75"/>
      <c r="D24" s="75"/>
      <c r="E24" s="75"/>
    </row>
    <row r="25" spans="1:21" x14ac:dyDescent="0.3">
      <c r="A25" s="73"/>
      <c r="B25" s="74"/>
      <c r="C25" s="75"/>
      <c r="D25" s="75"/>
      <c r="E25" s="75"/>
    </row>
    <row r="26" spans="1:21" x14ac:dyDescent="0.3">
      <c r="A26" s="24" t="s">
        <v>181</v>
      </c>
      <c r="C26" s="70" t="s">
        <v>182</v>
      </c>
      <c r="D26" s="70"/>
      <c r="E26" s="70"/>
    </row>
    <row r="29" spans="1:21" x14ac:dyDescent="0.3">
      <c r="C29" s="80"/>
      <c r="D29" s="80"/>
      <c r="E29" s="80"/>
    </row>
  </sheetData>
  <mergeCells count="15">
    <mergeCell ref="K8:K10"/>
    <mergeCell ref="A6:C6"/>
    <mergeCell ref="G8:G10"/>
    <mergeCell ref="H8:H10"/>
    <mergeCell ref="I8:I10"/>
    <mergeCell ref="J8:J10"/>
    <mergeCell ref="L8:Q8"/>
    <mergeCell ref="R8:R10"/>
    <mergeCell ref="S8:S10"/>
    <mergeCell ref="T8:T10"/>
    <mergeCell ref="U8:U10"/>
    <mergeCell ref="L9:M9"/>
    <mergeCell ref="N9:N10"/>
    <mergeCell ref="O9:P9"/>
    <mergeCell ref="Q9:Q10"/>
  </mergeCells>
  <printOptions horizontalCentered="1"/>
  <pageMargins left="0.78740157480314965" right="0.19685039370078741" top="0.78740157480314965" bottom="0.78740157480314965" header="0.51181102362204722" footer="0.51181102362204722"/>
  <pageSetup paperSize="9" scale="90" orientation="landscape" r:id="rId1"/>
  <headerFooter alignWithMargins="0"/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прил 1</vt:lpstr>
      <vt:lpstr>прил 2</vt:lpstr>
      <vt:lpstr>прил 3</vt:lpstr>
      <vt:lpstr>прил 4</vt:lpstr>
      <vt:lpstr>прил 5</vt:lpstr>
      <vt:lpstr>ТУ</vt:lpstr>
      <vt:lpstr>Проверка ТУ</vt:lpstr>
      <vt:lpstr>'Проверка ТУ'!Область_печати</vt:lpstr>
      <vt:lpstr>ТУ!Область_печати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2017-11-08T09:22:44Z</dcterms:modified>
</cp:coreProperties>
</file>